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0" yWindow="-195" windowWidth="27795" windowHeight="12525" tabRatio="601" activeTab="2"/>
  </bookViews>
  <sheets>
    <sheet name="Summary" sheetId="1" r:id="rId1"/>
    <sheet name="RDI Errors" sheetId="2" r:id="rId2"/>
    <sheet name="Comp" sheetId="8" r:id="rId3"/>
    <sheet name="sn4891" sheetId="3" r:id="rId4"/>
    <sheet name="sn7637" sheetId="4" r:id="rId5"/>
    <sheet name="sn1825" sheetId="5" r:id="rId6"/>
    <sheet name="sn13917" sheetId="6" r:id="rId7"/>
    <sheet name="sn2530" sheetId="7" r:id="rId8"/>
  </sheets>
  <calcPr calcId="145621"/>
</workbook>
</file>

<file path=xl/calcChain.xml><?xml version="1.0" encoding="utf-8"?>
<calcChain xmlns="http://schemas.openxmlformats.org/spreadsheetml/2006/main">
  <c r="D47" i="8" l="1"/>
  <c r="F47" i="8"/>
  <c r="D32" i="8"/>
  <c r="E22" i="8"/>
  <c r="D29" i="8"/>
  <c r="N59" i="8"/>
  <c r="I59" i="8"/>
  <c r="D59" i="8"/>
  <c r="N45" i="8"/>
  <c r="I45" i="8"/>
  <c r="D45" i="8"/>
  <c r="N30" i="8"/>
  <c r="I30" i="8"/>
  <c r="D30" i="8"/>
  <c r="D14" i="8"/>
  <c r="I14" i="8"/>
  <c r="N14" i="8"/>
  <c r="N16" i="8"/>
  <c r="I16" i="8"/>
  <c r="D16" i="8"/>
  <c r="N32" i="8"/>
  <c r="I32" i="8"/>
  <c r="P61" i="8"/>
  <c r="N61" i="8"/>
  <c r="D61" i="8"/>
  <c r="I61" i="8"/>
  <c r="K59" i="8"/>
  <c r="G30" i="8"/>
  <c r="F30" i="8"/>
  <c r="K30" i="8"/>
  <c r="K32" i="8"/>
  <c r="L29" i="8"/>
  <c r="K29" i="8"/>
  <c r="I29" i="8"/>
  <c r="P47" i="8" l="1"/>
  <c r="Q47" i="8"/>
  <c r="N47" i="8"/>
  <c r="Q45" i="8"/>
  <c r="P45" i="8"/>
  <c r="Q14" i="8"/>
  <c r="Q16" i="8"/>
  <c r="L16" i="8"/>
  <c r="P16" i="8"/>
  <c r="P14" i="8"/>
  <c r="P42" i="8"/>
  <c r="O42" i="8"/>
  <c r="N42" i="8"/>
  <c r="P11" i="8"/>
  <c r="O11" i="8"/>
  <c r="N11" i="8"/>
  <c r="M9" i="5"/>
  <c r="L9" i="5"/>
  <c r="K9" i="5"/>
  <c r="M11" i="3"/>
  <c r="L11" i="3"/>
  <c r="K11" i="3"/>
  <c r="K61" i="8" l="1"/>
  <c r="L61" i="8"/>
  <c r="L59" i="8"/>
  <c r="L58" i="8"/>
  <c r="G59" i="8"/>
  <c r="F59" i="8"/>
  <c r="G61" i="8"/>
  <c r="F61" i="8"/>
  <c r="F58" i="8"/>
  <c r="G58" i="8"/>
  <c r="L32" i="8"/>
  <c r="L30" i="8"/>
  <c r="G32" i="8"/>
  <c r="K56" i="8"/>
  <c r="J56" i="8"/>
  <c r="I56" i="8"/>
  <c r="F56" i="8"/>
  <c r="E56" i="8"/>
  <c r="D56" i="8"/>
  <c r="K27" i="8"/>
  <c r="J27" i="8"/>
  <c r="I27" i="8"/>
  <c r="F27" i="8"/>
  <c r="E27" i="8"/>
  <c r="D27" i="8"/>
  <c r="Q59" i="8" l="1"/>
  <c r="G45" i="8"/>
  <c r="Q32" i="8"/>
  <c r="G29" i="8"/>
  <c r="P7" i="8"/>
  <c r="P8" i="8"/>
  <c r="P9" i="8"/>
  <c r="P10" i="8"/>
  <c r="P6" i="8"/>
  <c r="O7" i="8"/>
  <c r="O8" i="8"/>
  <c r="O9" i="8"/>
  <c r="O10" i="8"/>
  <c r="O6" i="8"/>
  <c r="P13" i="8" s="1"/>
  <c r="N7" i="8"/>
  <c r="N8" i="8"/>
  <c r="N9" i="8"/>
  <c r="N10" i="8"/>
  <c r="N6" i="8"/>
  <c r="K8" i="8"/>
  <c r="K9" i="8"/>
  <c r="K10" i="8"/>
  <c r="K11" i="8"/>
  <c r="K7" i="8"/>
  <c r="J8" i="8"/>
  <c r="J9" i="8"/>
  <c r="K14" i="8" s="1"/>
  <c r="J10" i="8"/>
  <c r="J11" i="8"/>
  <c r="J7" i="8"/>
  <c r="I8" i="8"/>
  <c r="I9" i="8"/>
  <c r="I10" i="8"/>
  <c r="I11" i="8"/>
  <c r="I7" i="8"/>
  <c r="F8" i="8"/>
  <c r="F9" i="8"/>
  <c r="F10" i="8"/>
  <c r="F11" i="8"/>
  <c r="E8" i="8"/>
  <c r="E9" i="8"/>
  <c r="E10" i="8"/>
  <c r="E11" i="8"/>
  <c r="F7" i="8"/>
  <c r="E7" i="8"/>
  <c r="D8" i="8"/>
  <c r="D9" i="8"/>
  <c r="D10" i="8"/>
  <c r="D11" i="8"/>
  <c r="D7" i="8"/>
  <c r="G47" i="8"/>
  <c r="L45" i="8"/>
  <c r="K42" i="8"/>
  <c r="J42" i="8"/>
  <c r="I42" i="8"/>
  <c r="F42" i="8"/>
  <c r="E42" i="8"/>
  <c r="D42" i="8"/>
  <c r="L14" i="8"/>
  <c r="L13" i="8"/>
  <c r="P55" i="8"/>
  <c r="O55" i="8"/>
  <c r="N55" i="8"/>
  <c r="N26" i="8"/>
  <c r="P26" i="8"/>
  <c r="O26" i="8"/>
  <c r="Q61" i="8"/>
  <c r="Q30" i="8"/>
  <c r="Q29" i="8"/>
  <c r="K16" i="8" l="1"/>
  <c r="K13" i="8"/>
  <c r="F16" i="8"/>
  <c r="F14" i="8"/>
  <c r="F13" i="8"/>
  <c r="G16" i="8"/>
  <c r="G14" i="8"/>
  <c r="I13" i="8"/>
  <c r="L47" i="8"/>
  <c r="D13" i="8"/>
  <c r="G13" i="8"/>
  <c r="N13" i="8"/>
  <c r="Q13" i="8"/>
  <c r="Q69" i="8" l="1"/>
  <c r="L69" i="8"/>
  <c r="G69" i="8"/>
  <c r="L44" i="8"/>
  <c r="G44" i="8"/>
  <c r="D67" i="8" l="1"/>
  <c r="D69" i="8" s="1"/>
  <c r="E67" i="8"/>
  <c r="F67" i="8"/>
  <c r="I67" i="8"/>
  <c r="I69" i="8" s="1"/>
  <c r="J67" i="8"/>
  <c r="K67" i="8"/>
  <c r="N67" i="8"/>
  <c r="N69" i="8" s="1"/>
  <c r="O67" i="8"/>
  <c r="P67" i="8"/>
  <c r="P54" i="8"/>
  <c r="O54" i="8"/>
  <c r="N54" i="8"/>
  <c r="K54" i="8"/>
  <c r="K55" i="8"/>
  <c r="K53" i="8"/>
  <c r="J54" i="8"/>
  <c r="J55" i="8"/>
  <c r="J53" i="8"/>
  <c r="I54" i="8"/>
  <c r="I55" i="8"/>
  <c r="I53" i="8"/>
  <c r="F54" i="8"/>
  <c r="F55" i="8"/>
  <c r="F53" i="8"/>
  <c r="E54" i="8"/>
  <c r="E55" i="8"/>
  <c r="E53" i="8"/>
  <c r="D54" i="8"/>
  <c r="D55" i="8"/>
  <c r="D53" i="8"/>
  <c r="P40" i="8"/>
  <c r="P41" i="8"/>
  <c r="P39" i="8"/>
  <c r="O40" i="8"/>
  <c r="O41" i="8"/>
  <c r="O39" i="8"/>
  <c r="N40" i="8"/>
  <c r="N41" i="8"/>
  <c r="N39" i="8"/>
  <c r="K40" i="8"/>
  <c r="K41" i="8"/>
  <c r="K39" i="8"/>
  <c r="J40" i="8"/>
  <c r="J41" i="8"/>
  <c r="J39" i="8"/>
  <c r="I40" i="8"/>
  <c r="I41" i="8"/>
  <c r="I39" i="8"/>
  <c r="I44" i="8" s="1"/>
  <c r="F41" i="8"/>
  <c r="F40" i="8"/>
  <c r="E41" i="8"/>
  <c r="E40" i="8"/>
  <c r="D41" i="8"/>
  <c r="D40" i="8"/>
  <c r="P25" i="8"/>
  <c r="P24" i="8"/>
  <c r="P22" i="8"/>
  <c r="O25" i="8"/>
  <c r="O24" i="8"/>
  <c r="O22" i="8"/>
  <c r="N25" i="8"/>
  <c r="N24" i="8"/>
  <c r="N22" i="8"/>
  <c r="K26" i="8"/>
  <c r="K23" i="8"/>
  <c r="K24" i="8"/>
  <c r="K25" i="8"/>
  <c r="J23" i="8"/>
  <c r="J24" i="8"/>
  <c r="J25" i="8"/>
  <c r="J26" i="8"/>
  <c r="I26" i="8"/>
  <c r="I23" i="8"/>
  <c r="I24" i="8"/>
  <c r="I25" i="8"/>
  <c r="F23" i="8"/>
  <c r="F24" i="8"/>
  <c r="F25" i="8"/>
  <c r="F26" i="8"/>
  <c r="F22" i="8"/>
  <c r="E23" i="8"/>
  <c r="E24" i="8"/>
  <c r="E25" i="8"/>
  <c r="E26" i="8"/>
  <c r="F32" i="8"/>
  <c r="D23" i="8"/>
  <c r="D24" i="8"/>
  <c r="D25" i="8"/>
  <c r="D26" i="8"/>
  <c r="D22" i="8"/>
  <c r="P69" i="8" l="1"/>
  <c r="F45" i="8"/>
  <c r="K44" i="8"/>
  <c r="P29" i="8"/>
  <c r="P32" i="8"/>
  <c r="P30" i="8"/>
  <c r="K47" i="8"/>
  <c r="K45" i="8"/>
  <c r="K58" i="8"/>
  <c r="P59" i="8"/>
  <c r="F69" i="8"/>
  <c r="K69" i="8"/>
  <c r="D58" i="8"/>
  <c r="I58" i="8"/>
  <c r="I47" i="8"/>
  <c r="N29" i="8"/>
  <c r="F29" i="8"/>
</calcChain>
</file>

<file path=xl/sharedStrings.xml><?xml version="1.0" encoding="utf-8"?>
<sst xmlns="http://schemas.openxmlformats.org/spreadsheetml/2006/main" count="1516" uniqueCount="280">
  <si>
    <t>WHOTS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</si>
  <si>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</si>
  <si>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</si>
  <si>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</si>
  <si>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</si>
  <si>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</si>
  <si>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</si>
  <si>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</si>
  <si>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</si>
  <si>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2013-2014</t>
  </si>
  <si>
    <t>2014-2015</t>
  </si>
  <si>
    <t>2012-2013</t>
  </si>
  <si>
    <t>Years</t>
  </si>
  <si>
    <t>Snug</t>
  </si>
  <si>
    <t>Notes</t>
  </si>
  <si>
    <t>separate pre-spin in cage</t>
  </si>
  <si>
    <t>n/a</t>
  </si>
  <si>
    <t>S/N</t>
  </si>
  <si>
    <t>Calibration Location</t>
  </si>
  <si>
    <t>Pre-deployment</t>
  </si>
  <si>
    <t>Post-Deployment</t>
  </si>
  <si>
    <t>1825 prepared by WHOI</t>
  </si>
  <si>
    <t>7637 battery blew up</t>
  </si>
  <si>
    <t>Before Calibration</t>
  </si>
  <si>
    <t>4891</t>
  </si>
  <si>
    <t>1.78 ± 1.76</t>
  </si>
  <si>
    <t>11.51 ± 0.66</t>
  </si>
  <si>
    <t>Post Deployment</t>
  </si>
  <si>
    <t>0.98 ± 0.56</t>
  </si>
  <si>
    <t>4.47  ± 0.59</t>
  </si>
  <si>
    <t>0.80 ± 0.487</t>
  </si>
  <si>
    <t>2.09 ± 0.45</t>
  </si>
  <si>
    <t>Single Cycle Error (°)</t>
  </si>
  <si>
    <t>Double Cycle Error (°)</t>
  </si>
  <si>
    <t>Largest Double + Single Cycle Error (°)</t>
  </si>
  <si>
    <r>
      <t>RMS of 3</t>
    </r>
    <r>
      <rPr>
        <vertAlign val="superscript"/>
        <sz val="10"/>
        <color theme="1"/>
        <rFont val="Times New Roman"/>
        <family val="1"/>
      </rPr>
      <t>rd</t>
    </r>
    <r>
      <rPr>
        <sz val="10"/>
        <color theme="1"/>
        <rFont val="Times New Roman"/>
        <family val="1"/>
      </rPr>
      <t xml:space="preserve"> Order and Higher + Random Error (°)</t>
    </r>
  </si>
  <si>
    <r>
      <t>Overall Error</t>
    </r>
    <r>
      <rPr>
        <sz val="10"/>
        <color theme="1"/>
        <rFont val="Times New Roman"/>
        <family val="1"/>
      </rPr>
      <t xml:space="preserve"> (°)</t>
    </r>
  </si>
  <si>
    <t>Pitch, Mean and St. Dev. (°)</t>
  </si>
  <si>
    <t>Roll, Mean and St. Dev. (°)</t>
  </si>
  <si>
    <t>ADCP (s/n)</t>
  </si>
  <si>
    <t>Pre Deployment</t>
  </si>
  <si>
    <t>After Calibration</t>
  </si>
  <si>
    <t>WHOTS-6</t>
  </si>
  <si>
    <t>WHOTS-5</t>
  </si>
  <si>
    <t>WHOTS-4</t>
  </si>
  <si>
    <t>WHOTS-3</t>
  </si>
  <si>
    <t>WHOTS-2</t>
  </si>
  <si>
    <t>WHOTS-1</t>
  </si>
  <si>
    <t>WHOTS-7</t>
  </si>
  <si>
    <t>WHOTS-8</t>
  </si>
  <si>
    <t>WHOTS-9</t>
  </si>
  <si>
    <t>WHOTS-10</t>
  </si>
  <si>
    <t>WHOTS-11</t>
  </si>
  <si>
    <t>0.55 ± 0.28</t>
  </si>
  <si>
    <t>-0.30 ± 0.31</t>
  </si>
  <si>
    <t>-13.90 ± 0.43</t>
  </si>
  <si>
    <t>-2.36 ± 0.69</t>
  </si>
  <si>
    <t>0.52 ± 0.40</t>
  </si>
  <si>
    <t>-0.97 ± 0.39</t>
  </si>
  <si>
    <t>-0.55 ± 0.59</t>
  </si>
  <si>
    <t>-0.51 ± 0.32</t>
  </si>
  <si>
    <t>0.16 ± 0.27</t>
  </si>
  <si>
    <t>-10.07 ± 0.42</t>
  </si>
  <si>
    <t>-0.74 ± 0.73</t>
  </si>
  <si>
    <t>1.77 ± 0.74</t>
  </si>
  <si>
    <t>-0.16 ± 0.70</t>
  </si>
  <si>
    <t>1.40 ± 0.74</t>
  </si>
  <si>
    <t>0.37 ± 0.72</t>
  </si>
  <si>
    <t>2.84 ± 0.78</t>
  </si>
  <si>
    <t>-1.88 ± 0.81</t>
  </si>
  <si>
    <t>-0.48 ± 0.81</t>
  </si>
  <si>
    <t>-0.56 ± 0.28</t>
  </si>
  <si>
    <t>-0.56 ± 0.21</t>
  </si>
  <si>
    <t>-1.81 ± 0.38</t>
  </si>
  <si>
    <t>0.12 ± 0.37</t>
  </si>
  <si>
    <t>0.34 ± 0.52</t>
  </si>
  <si>
    <t>0.35 ± 0.34</t>
  </si>
  <si>
    <t>-15.45 ± 0.38</t>
  </si>
  <si>
    <t>-0.35 ± 0.47</t>
  </si>
  <si>
    <t>-15.98 ± 0.56</t>
  </si>
  <si>
    <t>0.08 ± 0.60</t>
  </si>
  <si>
    <t>-1.21 ± 0.95</t>
  </si>
  <si>
    <t>0.57 ± 0.79</t>
  </si>
  <si>
    <t>0.78 ± 1.04</t>
  </si>
  <si>
    <t>0.46 ± 0.88</t>
  </si>
  <si>
    <t>0.20</t>
  </si>
  <si>
    <t>2.20</t>
  </si>
  <si>
    <t>2.49</t>
  </si>
  <si>
    <t>8.23</t>
  </si>
  <si>
    <t>0.23</t>
  </si>
  <si>
    <t>0.48</t>
  </si>
  <si>
    <t>2.87</t>
  </si>
  <si>
    <t>1.22</t>
  </si>
  <si>
    <t>1.45 ± 0.87</t>
  </si>
  <si>
    <t>-0.29 ± 0.79</t>
  </si>
  <si>
    <t>1.00 ± 0.85</t>
  </si>
  <si>
    <t>-0.74 ± 0.8</t>
  </si>
  <si>
    <t>12.29 ± 0.79</t>
  </si>
  <si>
    <t>-0.29 ± 0.83</t>
  </si>
  <si>
    <t>-14.71 ± 0.89</t>
  </si>
  <si>
    <t>-0.23 ± 0.82</t>
  </si>
  <si>
    <t>-0.30 ± 0.74</t>
  </si>
  <si>
    <t>0.80 ± 1.03</t>
  </si>
  <si>
    <t>0.90 ± 0.76</t>
  </si>
  <si>
    <t>-0.31 ± 0.73</t>
  </si>
  <si>
    <t>2.80</t>
  </si>
  <si>
    <t>0.45</t>
  </si>
  <si>
    <t>3.25</t>
  </si>
  <si>
    <t>0.17</t>
  </si>
  <si>
    <t>2.84</t>
  </si>
  <si>
    <t xml:space="preserve">1.26 ± 0.89 </t>
  </si>
  <si>
    <t>-0.77 ± 0.87</t>
  </si>
  <si>
    <t>2.29</t>
  </si>
  <si>
    <t>0.16</t>
  </si>
  <si>
    <t>2.45</t>
  </si>
  <si>
    <t>0.22</t>
  </si>
  <si>
    <t>0.28 ± 1.16</t>
  </si>
  <si>
    <t>-0.43 ± 1.04</t>
  </si>
  <si>
    <t>0.35</t>
  </si>
  <si>
    <t>0.31</t>
  </si>
  <si>
    <t>0.66</t>
  </si>
  <si>
    <t>0.14</t>
  </si>
  <si>
    <t>0.54</t>
  </si>
  <si>
    <t>-16.86 ± 0.73</t>
  </si>
  <si>
    <t>-0.75 ± 0.80</t>
  </si>
  <si>
    <t>0.42</t>
  </si>
  <si>
    <t>0.27</t>
  </si>
  <si>
    <t>0.68</t>
  </si>
  <si>
    <t>0.13</t>
  </si>
  <si>
    <t>0.59</t>
  </si>
  <si>
    <t>-2.01 ±  0.71</t>
  </si>
  <si>
    <t>-0.29 ±  0.71</t>
  </si>
  <si>
    <t>0.46</t>
  </si>
  <si>
    <t>0.60</t>
  </si>
  <si>
    <t>-0.15 ± 0.81</t>
  </si>
  <si>
    <t>0.71 ±  0.85</t>
  </si>
  <si>
    <t>0.18</t>
  </si>
  <si>
    <t>0.53</t>
  </si>
  <si>
    <t>-0.75 ± 0.45</t>
  </si>
  <si>
    <t>1.10 ± 0.46</t>
  </si>
  <si>
    <t>1.20</t>
  </si>
  <si>
    <t>0.76</t>
  </si>
  <si>
    <t>1.96</t>
  </si>
  <si>
    <t>0.10</t>
  </si>
  <si>
    <t>1.70</t>
  </si>
  <si>
    <t>-1.02 ± 0.39</t>
  </si>
  <si>
    <t>-0.50 ± 0.37</t>
  </si>
  <si>
    <t>0.26</t>
  </si>
  <si>
    <t>0.49</t>
  </si>
  <si>
    <t>0.25</t>
  </si>
  <si>
    <t>0.64</t>
  </si>
  <si>
    <t>15.90 ± 0.66</t>
  </si>
  <si>
    <t>3.09 ± 0.81</t>
  </si>
  <si>
    <t>1.01</t>
  </si>
  <si>
    <t>0.79</t>
  </si>
  <si>
    <t>1.80</t>
  </si>
  <si>
    <t>0.29</t>
  </si>
  <si>
    <t>1.50</t>
  </si>
  <si>
    <t>-3.02 ± 0.63</t>
  </si>
  <si>
    <t>17.02 ± 0.57</t>
  </si>
  <si>
    <t>0.73</t>
  </si>
  <si>
    <t>0.11</t>
  </si>
  <si>
    <t>0.84</t>
  </si>
  <si>
    <t>-2.48 ± 0.89</t>
  </si>
  <si>
    <t>-0.43 ± 0.75</t>
  </si>
  <si>
    <t>1.97</t>
  </si>
  <si>
    <t>0.32</t>
  </si>
  <si>
    <t>0.21</t>
  </si>
  <si>
    <t>2.06</t>
  </si>
  <si>
    <t>-0.01 ± 0.20</t>
  </si>
  <si>
    <t>0.82 ± 0.73</t>
  </si>
  <si>
    <t>*Damaged</t>
  </si>
  <si>
    <t>3.06</t>
  </si>
  <si>
    <t>3.29</t>
  </si>
  <si>
    <t>3.07</t>
  </si>
  <si>
    <t>0.63 ±  0.94</t>
  </si>
  <si>
    <t>1.15 ± 0.33</t>
  </si>
  <si>
    <t>0.12</t>
  </si>
  <si>
    <t>2.02 ± 0.33</t>
  </si>
  <si>
    <t>1.06 ±  0.31</t>
  </si>
  <si>
    <t>2.81</t>
  </si>
  <si>
    <t>0.05</t>
  </si>
  <si>
    <t>-0.13 ±  0.82</t>
  </si>
  <si>
    <t>-1.44 ± 1.05</t>
  </si>
  <si>
    <t>2.82</t>
  </si>
  <si>
    <t>0.70</t>
  </si>
  <si>
    <t>3.52</t>
  </si>
  <si>
    <t>3.08</t>
  </si>
  <si>
    <t>1.10 ± 0.89</t>
  </si>
  <si>
    <t>-1.22 ± 0.85</t>
  </si>
  <si>
    <t>0.03</t>
  </si>
  <si>
    <t>0.15</t>
  </si>
  <si>
    <t>0.19</t>
  </si>
  <si>
    <t>0.35 ± 1.05</t>
  </si>
  <si>
    <t>14.20 ± 0.96</t>
  </si>
  <si>
    <t>0.41</t>
  </si>
  <si>
    <t>-17.09 ± 0.90</t>
  </si>
  <si>
    <t>-1.23 ± 0.90</t>
  </si>
  <si>
    <t>4.32</t>
  </si>
  <si>
    <t>4.50</t>
  </si>
  <si>
    <t>4.29</t>
  </si>
  <si>
    <t>1.07 ±  0.27</t>
  </si>
  <si>
    <t>12.10 ±  0.29</t>
  </si>
  <si>
    <t>damaged</t>
  </si>
  <si>
    <t>12.89 ±0.52</t>
  </si>
  <si>
    <t>0.19 ±0.31</t>
  </si>
  <si>
    <t>3.02</t>
  </si>
  <si>
    <t>3.78</t>
  </si>
  <si>
    <t>3.10</t>
  </si>
  <si>
    <t>1.33 ±0.61</t>
  </si>
  <si>
    <t>8.58 ±0.40</t>
  </si>
  <si>
    <t>0.36</t>
  </si>
  <si>
    <t>turned around for redeployment, no pre-cruise cal recorded</t>
  </si>
  <si>
    <t>spin performed at sea aboard ship; no post-cruise cal recorded, turned around for redeployment</t>
  </si>
  <si>
    <t>not recorded</t>
  </si>
  <si>
    <t>1.92</t>
  </si>
  <si>
    <t>prepared by WHOI</t>
  </si>
  <si>
    <t>1.34</t>
  </si>
  <si>
    <t>0.85</t>
  </si>
  <si>
    <t>2.19</t>
  </si>
  <si>
    <t>1.72</t>
  </si>
  <si>
    <t>0.25 ± 0.34</t>
  </si>
  <si>
    <t>-0.50 ± 0.25</t>
  </si>
  <si>
    <t>Before Cal</t>
  </si>
  <si>
    <t>After Cal</t>
  </si>
  <si>
    <t>mean</t>
  </si>
  <si>
    <t>low</t>
  </si>
  <si>
    <t>high</t>
  </si>
  <si>
    <t>300 kHz - Spin Errors</t>
  </si>
  <si>
    <t>600 kHz - Spin Errors</t>
  </si>
  <si>
    <t>1200 kHz - Spin Errors</t>
  </si>
  <si>
    <t>UH</t>
  </si>
  <si>
    <t>Snug/UH</t>
  </si>
  <si>
    <t>Boat/Snug</t>
  </si>
  <si>
    <t>Boat docked 60 m. away during precal for 7637</t>
  </si>
  <si>
    <t>1825 prepared by WHOI? (and post-cal file notes "heading bias has not been applied")</t>
  </si>
  <si>
    <t>Snug/Boat</t>
  </si>
  <si>
    <t>Mean</t>
  </si>
  <si>
    <t>Max-Mean</t>
  </si>
  <si>
    <t>Min-Mean</t>
  </si>
  <si>
    <t>RDI Estimate</t>
  </si>
  <si>
    <t>s/n</t>
  </si>
  <si>
    <t>Spin Data Errors</t>
  </si>
  <si>
    <t>@</t>
  </si>
  <si>
    <t>Overall Error(±)</t>
  </si>
  <si>
    <t>Sea</t>
  </si>
  <si>
    <t>in water</t>
  </si>
  <si>
    <t>whoi</t>
  </si>
  <si>
    <t>ALL</t>
  </si>
  <si>
    <t>±</t>
  </si>
  <si>
    <t>2015-2016</t>
  </si>
  <si>
    <t>WHOTS-12</t>
  </si>
  <si>
    <t>-16.58  ± 0.34</t>
  </si>
  <si>
    <t>0.24  ± 0.36</t>
  </si>
  <si>
    <t>2.04  ± 0.28</t>
  </si>
  <si>
    <t>0.21  ± 0.27</t>
  </si>
  <si>
    <t>1.17  ± 0.25</t>
  </si>
  <si>
    <t>0.50  ± 0.25</t>
  </si>
  <si>
    <t>13.59  ± 0.38</t>
  </si>
  <si>
    <t>0.02  ± 0.34</t>
  </si>
  <si>
    <t>0.07 ±  1.58</t>
  </si>
  <si>
    <t>-0.36 ±  1.18</t>
  </si>
  <si>
    <t>-1.63 ± 1.39</t>
  </si>
  <si>
    <t>0.09 ± 1.30</t>
  </si>
  <si>
    <t>2016-2017</t>
  </si>
  <si>
    <t>##</t>
  </si>
  <si>
    <t>WHOTS-13</t>
  </si>
  <si>
    <t>0.09  ± 0.59</t>
  </si>
  <si>
    <t>-1.40  ± 0.60</t>
  </si>
  <si>
    <t>0.51  ± 0.60</t>
  </si>
  <si>
    <t>16.97  ± 0.68</t>
  </si>
  <si>
    <t>-0.41  ± 0.62</t>
  </si>
  <si>
    <t>0.76  ± 0.72</t>
  </si>
  <si>
    <t>-0.06  ± 0.64</t>
  </si>
  <si>
    <t>17.75  ± 0.67</t>
  </si>
  <si>
    <t>updated: 7/26/16</t>
  </si>
  <si>
    <t>1.04  ± 0.19</t>
  </si>
  <si>
    <t>1.36  ± 0.63</t>
  </si>
  <si>
    <t>-0.26  ± 0.13</t>
  </si>
  <si>
    <t>0.73  ± 0.63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</si>
</sst>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9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2" fontId="0" fillId="0" borderId="0" xfId="0" applyNumberFormat="1"/>
    <xf numFmtId="2" fontId="3" fillId="5" borderId="18" xfId="0" applyNumberFormat="1" applyFont="1" applyFill="1" applyBorder="1" applyAlignment="1">
      <alignment horizontal="center"/>
    </xf>
    <xf numFmtId="2" fontId="3" fillId="5" borderId="15" xfId="0" applyNumberFormat="1" applyFont="1" applyFill="1" applyBorder="1" applyAlignment="1">
      <alignment horizontal="center"/>
    </xf>
    <xf numFmtId="2" fontId="3" fillId="5" borderId="16" xfId="0" applyNumberFormat="1" applyFont="1" applyFill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0" fillId="0" borderId="21" xfId="0" quotePrefix="1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0" fillId="0" borderId="22" xfId="0" quotePrefix="1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4" fillId="0" borderId="45" xfId="0" applyNumberFormat="1" applyFont="1" applyBorder="1" applyAlignment="1">
      <alignment horizontal="center" wrapText="1"/>
    </xf>
    <xf numFmtId="2" fontId="4" fillId="0" borderId="37" xfId="0" applyNumberFormat="1" applyFont="1" applyBorder="1" applyAlignment="1">
      <alignment horizontal="center" wrapText="1"/>
    </xf>
    <xf numFmtId="2" fontId="4" fillId="0" borderId="46" xfId="0" applyNumberFormat="1" applyFont="1" applyBorder="1" applyAlignment="1">
      <alignment horizontal="center" wrapText="1"/>
    </xf>
    <xf numFmtId="2" fontId="7" fillId="0" borderId="39" xfId="0" applyNumberFormat="1" applyFont="1" applyBorder="1" applyAlignment="1">
      <alignment horizontal="center" wrapText="1"/>
    </xf>
    <xf numFmtId="2" fontId="4" fillId="0" borderId="38" xfId="0" applyNumberFormat="1" applyFont="1" applyBorder="1" applyAlignment="1">
      <alignment horizontal="center" wrapText="1"/>
    </xf>
    <xf numFmtId="2" fontId="7" fillId="0" borderId="56" xfId="0" applyNumberFormat="1" applyFont="1" applyBorder="1" applyAlignment="1">
      <alignment horizontal="center" vertical="center" wrapText="1"/>
    </xf>
    <xf numFmtId="2" fontId="4" fillId="2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2" fontId="4" fillId="2" borderId="49" xfId="0" applyNumberFormat="1" applyFont="1" applyFill="1" applyBorder="1" applyAlignment="1">
      <alignment horizontal="center" vertical="center" wrapText="1"/>
    </xf>
    <xf numFmtId="2" fontId="7" fillId="8" borderId="44" xfId="0" applyNumberFormat="1" applyFont="1" applyFill="1" applyBorder="1" applyAlignment="1">
      <alignment horizontal="center" vertical="center" wrapText="1"/>
    </xf>
    <xf numFmtId="2" fontId="7" fillId="8" borderId="53" xfId="0" applyNumberFormat="1" applyFont="1" applyFill="1" applyBorder="1" applyAlignment="1">
      <alignment horizontal="center" vertical="center" wrapText="1"/>
    </xf>
    <xf numFmtId="2" fontId="4" fillId="8" borderId="53" xfId="0" applyNumberFormat="1" applyFont="1" applyFill="1" applyBorder="1" applyAlignment="1">
      <alignment horizontal="center" vertical="center" wrapText="1"/>
    </xf>
    <xf numFmtId="2" fontId="4" fillId="8" borderId="41" xfId="0" applyNumberFormat="1" applyFont="1" applyFill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wrapText="1"/>
    </xf>
    <xf numFmtId="2" fontId="4" fillId="0" borderId="50" xfId="0" applyNumberFormat="1" applyFont="1" applyBorder="1" applyAlignment="1">
      <alignment horizontal="center" wrapText="1"/>
    </xf>
    <xf numFmtId="2" fontId="4" fillId="0" borderId="51" xfId="0" applyNumberFormat="1" applyFont="1" applyBorder="1" applyAlignment="1">
      <alignment horizontal="center" wrapText="1"/>
    </xf>
    <xf numFmtId="2" fontId="7" fillId="0" borderId="40" xfId="0" applyNumberFormat="1" applyFont="1" applyBorder="1" applyAlignment="1">
      <alignment horizontal="center" wrapText="1"/>
    </xf>
    <xf numFmtId="2" fontId="4" fillId="0" borderId="52" xfId="0" applyNumberFormat="1" applyFont="1" applyBorder="1" applyAlignment="1">
      <alignment horizontal="center" wrapText="1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3" fillId="8" borderId="11" xfId="0" applyNumberFormat="1" applyFont="1" applyFill="1" applyBorder="1" applyAlignment="1">
      <alignment vertical="center"/>
    </xf>
    <xf numFmtId="2" fontId="3" fillId="8" borderId="0" xfId="0" applyNumberFormat="1" applyFont="1" applyFill="1" applyBorder="1" applyAlignment="1">
      <alignment vertical="center"/>
    </xf>
    <xf numFmtId="2" fontId="0" fillId="8" borderId="0" xfId="0" applyNumberFormat="1" applyFill="1" applyBorder="1"/>
    <xf numFmtId="2" fontId="0" fillId="8" borderId="14" xfId="0" applyNumberFormat="1" applyFill="1" applyBorder="1"/>
    <xf numFmtId="2" fontId="4" fillId="2" borderId="20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6" fillId="8" borderId="0" xfId="0" applyNumberFormat="1" applyFont="1" applyFill="1" applyBorder="1" applyAlignment="1">
      <alignment vertical="center"/>
    </xf>
    <xf numFmtId="2" fontId="3" fillId="11" borderId="18" xfId="0" applyNumberFormat="1" applyFont="1" applyFill="1" applyBorder="1" applyAlignment="1">
      <alignment horizontal="center"/>
    </xf>
    <xf numFmtId="2" fontId="3" fillId="11" borderId="15" xfId="0" applyNumberFormat="1" applyFont="1" applyFill="1" applyBorder="1" applyAlignment="1">
      <alignment horizontal="center"/>
    </xf>
    <xf numFmtId="2" fontId="3" fillId="11" borderId="16" xfId="0" applyNumberFormat="1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 wrapText="1"/>
    </xf>
    <xf numFmtId="2" fontId="4" fillId="9" borderId="30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9" borderId="43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10" fillId="10" borderId="23" xfId="0" applyNumberFormat="1" applyFont="1" applyFill="1" applyBorder="1" applyAlignment="1">
      <alignment horizontal="center" vertical="center" wrapText="1"/>
    </xf>
    <xf numFmtId="2" fontId="9" fillId="10" borderId="20" xfId="0" applyNumberFormat="1" applyFont="1" applyFill="1" applyBorder="1" applyAlignment="1">
      <alignment horizontal="center" vertical="center" wrapText="1"/>
    </xf>
    <xf numFmtId="2" fontId="9" fillId="10" borderId="16" xfId="0" applyNumberFormat="1" applyFont="1" applyFill="1" applyBorder="1" applyAlignment="1">
      <alignment horizontal="center" vertical="center" wrapText="1"/>
    </xf>
    <xf numFmtId="2" fontId="4" fillId="5" borderId="30" xfId="0" applyNumberFormat="1" applyFont="1" applyFill="1" applyBorder="1" applyAlignment="1">
      <alignment horizontal="center" vertical="center" wrapText="1"/>
    </xf>
    <xf numFmtId="2" fontId="4" fillId="5" borderId="43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0" fillId="0" borderId="0" xfId="0" applyNumberFormat="1" applyFill="1"/>
    <xf numFmtId="2" fontId="0" fillId="3" borderId="0" xfId="0" applyNumberFormat="1" applyFill="1"/>
    <xf numFmtId="2" fontId="3" fillId="0" borderId="0" xfId="0" applyNumberFormat="1" applyFont="1" applyAlignment="1">
      <alignment vertical="center"/>
    </xf>
    <xf numFmtId="2" fontId="0" fillId="0" borderId="0" xfId="0" applyNumberFormat="1" applyFont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2" fontId="11" fillId="2" borderId="1" xfId="0" applyNumberFormat="1" applyFont="1" applyFill="1" applyBorder="1" applyAlignment="1" applyProtection="1">
      <alignment horizontal="center"/>
    </xf>
    <xf numFmtId="2" fontId="11" fillId="2" borderId="1" xfId="0" applyNumberFormat="1" applyFont="1" applyFill="1" applyBorder="1" applyAlignment="1" applyProtection="1">
      <alignment horizontal="center" vertical="center" wrapText="1"/>
    </xf>
    <xf numFmtId="2" fontId="11" fillId="12" borderId="1" xfId="0" applyNumberFormat="1" applyFont="1" applyFill="1" applyBorder="1" applyAlignment="1" applyProtection="1">
      <alignment horizontal="center"/>
    </xf>
    <xf numFmtId="2" fontId="11" fillId="0" borderId="1" xfId="0" applyNumberFormat="1" applyFont="1" applyBorder="1" applyAlignment="1" applyProtection="1">
      <alignment horizontal="center"/>
    </xf>
    <xf numFmtId="2" fontId="11" fillId="6" borderId="1" xfId="0" applyNumberFormat="1" applyFont="1" applyFill="1" applyBorder="1" applyAlignment="1" applyProtection="1">
      <alignment horizontal="center"/>
    </xf>
    <xf numFmtId="0" fontId="3" fillId="13" borderId="1" xfId="0" applyNumberFormat="1" applyFont="1" applyFill="1" applyBorder="1" applyAlignment="1" applyProtection="1">
      <alignment horizontal="center" vertical="center"/>
    </xf>
    <xf numFmtId="2" fontId="0" fillId="13" borderId="1" xfId="0" applyNumberFormat="1" applyFont="1" applyFill="1" applyBorder="1" applyAlignment="1" applyProtection="1">
      <alignment horizontal="center"/>
    </xf>
    <xf numFmtId="2" fontId="3" fillId="13" borderId="1" xfId="0" applyNumberFormat="1" applyFont="1" applyFill="1" applyBorder="1" applyAlignment="1" applyProtection="1">
      <alignment horizontal="center"/>
    </xf>
    <xf numFmtId="2" fontId="0" fillId="13" borderId="1" xfId="0" applyNumberFormat="1" applyFont="1" applyFill="1" applyBorder="1" applyAlignment="1" applyProtection="1">
      <alignment horizontal="center" vertical="center" wrapText="1"/>
    </xf>
    <xf numFmtId="0" fontId="3" fillId="13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center"/>
    </xf>
    <xf numFmtId="0" fontId="0" fillId="13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Border="1" applyAlignment="1" applyProtection="1">
      <alignment horizontal="center"/>
    </xf>
    <xf numFmtId="2" fontId="4" fillId="0" borderId="48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5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</xf>
    <xf numFmtId="2" fontId="7" fillId="0" borderId="23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0" fillId="0" borderId="67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3" borderId="67" xfId="0" applyNumberFormat="1" applyFill="1" applyBorder="1" applyAlignment="1">
      <alignment horizontal="center"/>
    </xf>
    <xf numFmtId="2" fontId="0" fillId="3" borderId="50" xfId="0" applyNumberForma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16" fontId="0" fillId="0" borderId="31" xfId="0" quotePrefix="1" applyNumberForma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4" xfId="0" applyNumberFormat="1" applyBorder="1" applyAlignment="1">
      <alignment horizontal="center"/>
    </xf>
    <xf numFmtId="2" fontId="4" fillId="0" borderId="30" xfId="0" quotePrefix="1" applyNumberFormat="1" applyFont="1" applyBorder="1" applyAlignment="1">
      <alignment horizontal="center" vertical="center" wrapText="1"/>
    </xf>
    <xf numFmtId="2" fontId="4" fillId="0" borderId="20" xfId="0" quotePrefix="1" applyNumberFormat="1" applyFont="1" applyBorder="1" applyAlignment="1">
      <alignment horizontal="center" vertical="center" wrapText="1"/>
    </xf>
    <xf numFmtId="2" fontId="4" fillId="0" borderId="16" xfId="0" quotePrefix="1" applyNumberFormat="1" applyFont="1" applyBorder="1" applyAlignment="1">
      <alignment horizontal="center" vertical="center" wrapText="1"/>
    </xf>
    <xf numFmtId="2" fontId="0" fillId="4" borderId="57" xfId="0" applyNumberFormat="1" applyFill="1" applyBorder="1" applyAlignment="1">
      <alignment horizontal="center"/>
    </xf>
    <xf numFmtId="2" fontId="0" fillId="4" borderId="68" xfId="0" applyNumberForma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7" fillId="0" borderId="5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</xf>
    <xf numFmtId="2" fontId="4" fillId="0" borderId="43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0" fillId="4" borderId="32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0" fontId="4" fillId="0" borderId="45" xfId="0" applyNumberFormat="1" applyFont="1" applyBorder="1" applyAlignment="1">
      <alignment horizont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0" fontId="4" fillId="2" borderId="49" xfId="0" applyNumberFormat="1" applyFont="1" applyFill="1" applyBorder="1" applyAlignment="1">
      <alignment horizontal="center" vertical="center" wrapText="1"/>
    </xf>
    <xf numFmtId="0" fontId="4" fillId="8" borderId="53" xfId="0" applyNumberFormat="1" applyFont="1" applyFill="1" applyBorder="1" applyAlignment="1">
      <alignment horizontal="center" vertical="center" wrapText="1"/>
    </xf>
    <xf numFmtId="0" fontId="4" fillId="0" borderId="49" xfId="0" applyNumberFormat="1" applyFont="1" applyBorder="1" applyAlignment="1">
      <alignment horizontal="center" wrapText="1"/>
    </xf>
    <xf numFmtId="0" fontId="0" fillId="8" borderId="0" xfId="0" applyNumberFormat="1" applyFill="1" applyBorder="1"/>
    <xf numFmtId="0" fontId="4" fillId="7" borderId="36" xfId="0" applyNumberFormat="1" applyFont="1" applyFill="1" applyBorder="1" applyAlignment="1">
      <alignment horizontal="center" vertical="center" wrapText="1"/>
    </xf>
    <xf numFmtId="0" fontId="4" fillId="7" borderId="49" xfId="0" applyNumberFormat="1" applyFont="1" applyFill="1" applyBorder="1" applyAlignment="1">
      <alignment horizontal="center" vertical="center" wrapText="1"/>
    </xf>
    <xf numFmtId="0" fontId="4" fillId="5" borderId="30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5" borderId="43" xfId="0" applyNumberFormat="1" applyFont="1" applyFill="1" applyBorder="1" applyAlignment="1">
      <alignment horizontal="center" vertical="center" wrapText="1"/>
    </xf>
    <xf numFmtId="0" fontId="4" fillId="9" borderId="30" xfId="0" applyNumberFormat="1" applyFont="1" applyFill="1" applyBorder="1" applyAlignment="1">
      <alignment horizontal="center" vertical="center" wrapText="1"/>
    </xf>
    <xf numFmtId="0" fontId="4" fillId="7" borderId="20" xfId="0" applyNumberFormat="1" applyFont="1" applyFill="1" applyBorder="1" applyAlignment="1">
      <alignment horizontal="center" vertical="center" wrapText="1"/>
    </xf>
    <xf numFmtId="0" fontId="4" fillId="9" borderId="43" xfId="0" applyNumberFormat="1" applyFont="1" applyFill="1" applyBorder="1" applyAlignment="1">
      <alignment horizontal="center" vertical="center" wrapText="1"/>
    </xf>
    <xf numFmtId="0" fontId="4" fillId="6" borderId="30" xfId="0" applyNumberFormat="1" applyFont="1" applyFill="1" applyBorder="1" applyAlignment="1">
      <alignment horizontal="center" vertical="center" wrapText="1"/>
    </xf>
    <xf numFmtId="0" fontId="4" fillId="6" borderId="43" xfId="0" applyNumberFormat="1" applyFont="1" applyFill="1" applyBorder="1" applyAlignment="1">
      <alignment horizontal="center" vertical="center" wrapText="1"/>
    </xf>
    <xf numFmtId="2" fontId="0" fillId="0" borderId="17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11" fillId="2" borderId="19" xfId="0" applyNumberFormat="1" applyFont="1" applyFill="1" applyBorder="1" applyAlignment="1" applyProtection="1">
      <alignment horizontal="center"/>
    </xf>
    <xf numFmtId="0" fontId="3" fillId="0" borderId="4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48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0" fontId="3" fillId="5" borderId="6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2" fontId="0" fillId="6" borderId="54" xfId="0" applyNumberFormat="1" applyFill="1" applyBorder="1" applyAlignment="1">
      <alignment horizontal="center"/>
    </xf>
    <xf numFmtId="2" fontId="0" fillId="6" borderId="32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3" fillId="2" borderId="5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0" fillId="4" borderId="26" xfId="0" applyNumberFormat="1" applyFill="1" applyBorder="1" applyAlignment="1">
      <alignment horizontal="center"/>
    </xf>
    <xf numFmtId="2" fontId="0" fillId="4" borderId="27" xfId="0" applyNumberFormat="1" applyFill="1" applyBorder="1" applyAlignment="1">
      <alignment horizontal="center"/>
    </xf>
    <xf numFmtId="2" fontId="0" fillId="4" borderId="28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center"/>
    </xf>
    <xf numFmtId="2" fontId="0" fillId="4" borderId="57" xfId="0" applyNumberFormat="1" applyFill="1" applyBorder="1" applyAlignment="1">
      <alignment horizontal="center"/>
    </xf>
    <xf numFmtId="2" fontId="0" fillId="4" borderId="68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3" fillId="11" borderId="62" xfId="0" applyFont="1" applyFill="1" applyBorder="1" applyAlignment="1">
      <alignment horizontal="center"/>
    </xf>
    <xf numFmtId="0" fontId="3" fillId="11" borderId="3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6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/>
    </xf>
    <xf numFmtId="0" fontId="3" fillId="11" borderId="53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42" xfId="0" applyFont="1" applyFill="1" applyBorder="1" applyAlignment="1">
      <alignment horizontal="center"/>
    </xf>
    <xf numFmtId="0" fontId="3" fillId="11" borderId="60" xfId="0" applyFont="1" applyFill="1" applyBorder="1" applyAlignment="1">
      <alignment horizontal="center"/>
    </xf>
    <xf numFmtId="0" fontId="3" fillId="11" borderId="61" xfId="0" applyFont="1" applyFill="1" applyBorder="1" applyAlignment="1">
      <alignment horizontal="center"/>
    </xf>
    <xf numFmtId="0" fontId="3" fillId="11" borderId="26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2" fontId="0" fillId="4" borderId="54" xfId="0" applyNumberForma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0" fillId="6" borderId="42" xfId="0" applyNumberFormat="1" applyFill="1" applyBorder="1" applyAlignment="1">
      <alignment horizontal="center"/>
    </xf>
    <xf numFmtId="2" fontId="0" fillId="6" borderId="60" xfId="0" applyNumberFormat="1" applyFill="1" applyBorder="1" applyAlignment="1">
      <alignment horizontal="center"/>
    </xf>
    <xf numFmtId="2" fontId="0" fillId="6" borderId="61" xfId="0" applyNumberForma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2" fontId="0" fillId="15" borderId="24" xfId="0" applyNumberFormat="1" applyFill="1" applyBorder="1" applyAlignment="1">
      <alignment horizontal="center"/>
    </xf>
    <xf numFmtId="2" fontId="0" fillId="15" borderId="32" xfId="0" applyNumberForma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2" fontId="7" fillId="0" borderId="56" xfId="0" applyNumberFormat="1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2" fontId="7" fillId="0" borderId="44" xfId="0" applyNumberFormat="1" applyFont="1" applyBorder="1" applyAlignment="1">
      <alignment horizontal="center" vertical="center" wrapText="1"/>
    </xf>
    <xf numFmtId="2" fontId="7" fillId="0" borderId="41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42" xfId="0" applyNumberFormat="1" applyFont="1" applyBorder="1" applyAlignment="1">
      <alignment horizontal="center" vertical="center" wrapText="1"/>
    </xf>
    <xf numFmtId="2" fontId="7" fillId="0" borderId="54" xfId="0" applyNumberFormat="1" applyFont="1" applyBorder="1" applyAlignment="1">
      <alignment horizontal="center" vertical="center" wrapText="1"/>
    </xf>
    <xf numFmtId="2" fontId="7" fillId="0" borderId="55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59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8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60" xfId="0" applyNumberFormat="1" applyFont="1" applyBorder="1" applyAlignment="1">
      <alignment horizontal="center" vertical="center" wrapText="1"/>
    </xf>
    <xf numFmtId="2" fontId="4" fillId="0" borderId="61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 applyProtection="1">
      <alignment horizontal="center"/>
    </xf>
    <xf numFmtId="0" fontId="3" fillId="0" borderId="19" xfId="0" applyNumberFormat="1" applyFont="1" applyBorder="1" applyAlignment="1" applyProtection="1">
      <alignment horizontal="center"/>
    </xf>
    <xf numFmtId="0" fontId="3" fillId="14" borderId="24" xfId="0" applyNumberFormat="1" applyFont="1" applyFill="1" applyBorder="1" applyAlignment="1" applyProtection="1">
      <alignment horizontal="center" vertical="center"/>
    </xf>
    <xf numFmtId="0" fontId="3" fillId="14" borderId="32" xfId="0" applyNumberFormat="1" applyFont="1" applyFill="1" applyBorder="1" applyAlignment="1" applyProtection="1">
      <alignment horizontal="center" vertical="center"/>
    </xf>
    <xf numFmtId="0" fontId="3" fillId="14" borderId="19" xfId="0" applyNumberFormat="1" applyFont="1" applyFill="1" applyBorder="1" applyAlignment="1" applyProtection="1">
      <alignment horizontal="center" vertical="center"/>
    </xf>
    <xf numFmtId="0" fontId="12" fillId="0" borderId="63" xfId="0" applyNumberFormat="1" applyFont="1" applyBorder="1" applyAlignment="1" applyProtection="1">
      <alignment horizontal="center" vertical="center"/>
    </xf>
    <xf numFmtId="0" fontId="12" fillId="0" borderId="66" xfId="0" applyNumberFormat="1" applyFont="1" applyBorder="1" applyAlignment="1" applyProtection="1">
      <alignment horizontal="center" vertical="center"/>
    </xf>
    <xf numFmtId="0" fontId="12" fillId="0" borderId="5" xfId="0" applyNumberFormat="1" applyFont="1" applyBorder="1" applyAlignment="1" applyProtection="1">
      <alignment horizontal="center" vertical="center"/>
    </xf>
    <xf numFmtId="0" fontId="3" fillId="0" borderId="63" xfId="0" applyNumberFormat="1" applyFont="1" applyBorder="1" applyAlignment="1" applyProtection="1">
      <alignment horizontal="center" vertical="center"/>
    </xf>
    <xf numFmtId="0" fontId="3" fillId="0" borderId="66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/>
    </xf>
    <xf numFmtId="2" fontId="11" fillId="12" borderId="24" xfId="0" applyNumberFormat="1" applyFont="1" applyFill="1" applyBorder="1" applyAlignment="1" applyProtection="1">
      <alignment horizontal="center"/>
    </xf>
    <xf numFmtId="2" fontId="11" fillId="12" borderId="32" xfId="0" applyNumberFormat="1" applyFont="1" applyFill="1" applyBorder="1" applyAlignment="1" applyProtection="1">
      <alignment horizontal="center"/>
    </xf>
    <xf numFmtId="2" fontId="11" fillId="12" borderId="19" xfId="0" applyNumberFormat="1" applyFont="1" applyFill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 vertical="center"/>
    </xf>
    <xf numFmtId="0" fontId="12" fillId="0" borderId="64" xfId="0" applyNumberFormat="1" applyFont="1" applyBorder="1" applyAlignment="1" applyProtection="1">
      <alignment horizontal="center" vertical="center"/>
    </xf>
    <xf numFmtId="0" fontId="12" fillId="0" borderId="69" xfId="0" applyNumberFormat="1" applyFont="1" applyBorder="1" applyAlignment="1" applyProtection="1">
      <alignment horizontal="center" vertical="center"/>
    </xf>
    <xf numFmtId="0" fontId="12" fillId="0" borderId="47" xfId="0" applyNumberFormat="1" applyFont="1" applyBorder="1" applyAlignment="1" applyProtection="1">
      <alignment horizontal="center" vertic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32" xfId="0" applyNumberFormat="1" applyFont="1" applyBorder="1" applyAlignment="1" applyProtection="1">
      <alignment horizontal="center"/>
    </xf>
    <xf numFmtId="2" fontId="3" fillId="0" borderId="19" xfId="0" applyNumberFormat="1" applyFont="1" applyBorder="1" applyAlignment="1" applyProtection="1">
      <alignment horizontal="center"/>
    </xf>
    <xf numFmtId="2" fontId="3" fillId="0" borderId="63" xfId="0" applyNumberFormat="1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2" fontId="11" fillId="12" borderId="1" xfId="0" applyNumberFormat="1" applyFont="1" applyFill="1" applyBorder="1" applyAlignment="1" applyProtection="1">
      <alignment horizontal="center"/>
    </xf>
    <xf numFmtId="2" fontId="3" fillId="0" borderId="64" xfId="0" applyNumberFormat="1" applyFont="1" applyBorder="1" applyAlignment="1" applyProtection="1">
      <alignment horizontal="center" vertical="center"/>
    </xf>
    <xf numFmtId="2" fontId="3" fillId="0" borderId="57" xfId="0" applyNumberFormat="1" applyFont="1" applyBorder="1" applyAlignment="1" applyProtection="1">
      <alignment horizontal="center" vertical="center"/>
    </xf>
    <xf numFmtId="2" fontId="3" fillId="0" borderId="65" xfId="0" applyNumberFormat="1" applyFont="1" applyBorder="1" applyAlignment="1" applyProtection="1">
      <alignment horizontal="center" vertical="center"/>
    </xf>
    <xf numFmtId="2" fontId="3" fillId="0" borderId="47" xfId="0" applyNumberFormat="1" applyFont="1" applyBorder="1" applyAlignment="1" applyProtection="1">
      <alignment horizontal="center" vertical="center"/>
    </xf>
    <xf numFmtId="2" fontId="3" fillId="0" borderId="29" xfId="0" applyNumberFormat="1" applyFont="1" applyBorder="1" applyAlignment="1" applyProtection="1">
      <alignment horizontal="center" vertical="center"/>
    </xf>
    <xf numFmtId="2" fontId="3" fillId="0" borderId="43" xfId="0" applyNumberFormat="1" applyFont="1" applyBorder="1" applyAlignment="1" applyProtection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5" borderId="62" xfId="0" applyNumberFormat="1" applyFont="1" applyFill="1" applyBorder="1" applyAlignment="1">
      <alignment horizontal="center"/>
    </xf>
    <xf numFmtId="2" fontId="3" fillId="5" borderId="30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2" fontId="3" fillId="5" borderId="4" xfId="0" applyNumberFormat="1" applyFont="1" applyFill="1" applyBorder="1" applyAlignment="1">
      <alignment horizontal="center"/>
    </xf>
    <xf numFmtId="2" fontId="3" fillId="5" borderId="56" xfId="0" applyNumberFormat="1" applyFont="1" applyFill="1" applyBorder="1" applyAlignment="1">
      <alignment horizontal="center" vertical="center"/>
    </xf>
    <xf numFmtId="2" fontId="3" fillId="5" borderId="33" xfId="0" applyNumberFormat="1" applyFont="1" applyFill="1" applyBorder="1" applyAlignment="1">
      <alignment horizontal="center" vertical="center"/>
    </xf>
    <xf numFmtId="2" fontId="3" fillId="5" borderId="40" xfId="0" applyNumberFormat="1" applyFont="1" applyFill="1" applyBorder="1" applyAlignment="1">
      <alignment horizontal="center" vertical="center"/>
    </xf>
    <xf numFmtId="2" fontId="3" fillId="5" borderId="44" xfId="0" applyNumberFormat="1" applyFont="1" applyFill="1" applyBorder="1" applyAlignment="1">
      <alignment horizontal="center"/>
    </xf>
    <xf numFmtId="2" fontId="3" fillId="5" borderId="53" xfId="0" applyNumberFormat="1" applyFont="1" applyFill="1" applyBorder="1" applyAlignment="1">
      <alignment horizontal="center"/>
    </xf>
    <xf numFmtId="2" fontId="3" fillId="5" borderId="41" xfId="0" applyNumberFormat="1" applyFont="1" applyFill="1" applyBorder="1" applyAlignment="1">
      <alignment horizontal="center"/>
    </xf>
    <xf numFmtId="2" fontId="3" fillId="5" borderId="26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 vertical="center"/>
    </xf>
    <xf numFmtId="2" fontId="3" fillId="5" borderId="28" xfId="0" applyNumberFormat="1" applyFont="1" applyFill="1" applyBorder="1" applyAlignment="1">
      <alignment horizontal="center" vertical="center"/>
    </xf>
    <xf numFmtId="2" fontId="3" fillId="5" borderId="13" xfId="0" applyNumberFormat="1" applyFont="1" applyFill="1" applyBorder="1" applyAlignment="1">
      <alignment horizontal="center" vertic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42" xfId="0" applyNumberFormat="1" applyFont="1" applyFill="1" applyBorder="1" applyAlignment="1">
      <alignment horizontal="center"/>
    </xf>
    <xf numFmtId="2" fontId="3" fillId="5" borderId="60" xfId="0" applyNumberFormat="1" applyFont="1" applyFill="1" applyBorder="1" applyAlignment="1">
      <alignment horizontal="center"/>
    </xf>
    <xf numFmtId="2" fontId="3" fillId="5" borderId="61" xfId="0" applyNumberFormat="1" applyFont="1" applyFill="1" applyBorder="1" applyAlignment="1">
      <alignment horizontal="center"/>
    </xf>
    <xf numFmtId="2" fontId="0" fillId="6" borderId="13" xfId="0" applyNumberFormat="1" applyFill="1" applyBorder="1" applyAlignment="1">
      <alignment horizontal="center"/>
    </xf>
    <xf numFmtId="2" fontId="0" fillId="6" borderId="29" xfId="0" applyNumberForma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3" fillId="2" borderId="62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56" xfId="0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/>
    </xf>
    <xf numFmtId="2" fontId="3" fillId="2" borderId="53" xfId="0" applyNumberFormat="1" applyFont="1" applyFill="1" applyBorder="1" applyAlignment="1">
      <alignment horizontal="center"/>
    </xf>
    <xf numFmtId="2" fontId="3" fillId="2" borderId="41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42" xfId="0" applyNumberFormat="1" applyFont="1" applyFill="1" applyBorder="1" applyAlignment="1">
      <alignment horizontal="center"/>
    </xf>
    <xf numFmtId="2" fontId="3" fillId="2" borderId="60" xfId="0" applyNumberFormat="1" applyFont="1" applyFill="1" applyBorder="1" applyAlignment="1">
      <alignment horizontal="center"/>
    </xf>
    <xf numFmtId="2" fontId="3" fillId="2" borderId="61" xfId="0" applyNumberFormat="1" applyFont="1" applyFill="1" applyBorder="1" applyAlignment="1">
      <alignment horizontal="center"/>
    </xf>
    <xf numFmtId="2" fontId="3" fillId="11" borderId="62" xfId="0" applyNumberFormat="1" applyFont="1" applyFill="1" applyBorder="1" applyAlignment="1">
      <alignment horizontal="center"/>
    </xf>
    <xf numFmtId="2" fontId="3" fillId="11" borderId="30" xfId="0" applyNumberFormat="1" applyFont="1" applyFill="1" applyBorder="1" applyAlignment="1">
      <alignment horizontal="center"/>
    </xf>
    <xf numFmtId="2" fontId="3" fillId="11" borderId="3" xfId="0" applyNumberFormat="1" applyFont="1" applyFill="1" applyBorder="1" applyAlignment="1">
      <alignment horizontal="center"/>
    </xf>
    <xf numFmtId="2" fontId="3" fillId="11" borderId="4" xfId="0" applyNumberFormat="1" applyFont="1" applyFill="1" applyBorder="1" applyAlignment="1">
      <alignment horizontal="center"/>
    </xf>
    <xf numFmtId="2" fontId="3" fillId="11" borderId="56" xfId="0" applyNumberFormat="1" applyFont="1" applyFill="1" applyBorder="1" applyAlignment="1">
      <alignment horizontal="center" vertical="center"/>
    </xf>
    <xf numFmtId="2" fontId="3" fillId="11" borderId="33" xfId="0" applyNumberFormat="1" applyFont="1" applyFill="1" applyBorder="1" applyAlignment="1">
      <alignment horizontal="center" vertical="center"/>
    </xf>
    <xf numFmtId="2" fontId="3" fillId="11" borderId="40" xfId="0" applyNumberFormat="1" applyFont="1" applyFill="1" applyBorder="1" applyAlignment="1">
      <alignment horizontal="center" vertical="center"/>
    </xf>
    <xf numFmtId="2" fontId="3" fillId="11" borderId="44" xfId="0" applyNumberFormat="1" applyFont="1" applyFill="1" applyBorder="1" applyAlignment="1">
      <alignment horizontal="center"/>
    </xf>
    <xf numFmtId="2" fontId="3" fillId="11" borderId="53" xfId="0" applyNumberFormat="1" applyFont="1" applyFill="1" applyBorder="1" applyAlignment="1">
      <alignment horizontal="center"/>
    </xf>
    <xf numFmtId="2" fontId="3" fillId="11" borderId="41" xfId="0" applyNumberFormat="1" applyFont="1" applyFill="1" applyBorder="1" applyAlignment="1">
      <alignment horizontal="center"/>
    </xf>
    <xf numFmtId="2" fontId="3" fillId="11" borderId="26" xfId="0" applyNumberFormat="1" applyFont="1" applyFill="1" applyBorder="1" applyAlignment="1">
      <alignment horizontal="center" vertical="center"/>
    </xf>
    <xf numFmtId="2" fontId="3" fillId="11" borderId="27" xfId="0" applyNumberFormat="1" applyFont="1" applyFill="1" applyBorder="1" applyAlignment="1">
      <alignment horizontal="center" vertical="center"/>
    </xf>
    <xf numFmtId="2" fontId="3" fillId="11" borderId="28" xfId="0" applyNumberFormat="1" applyFont="1" applyFill="1" applyBorder="1" applyAlignment="1">
      <alignment horizontal="center" vertical="center"/>
    </xf>
    <xf numFmtId="2" fontId="3" fillId="11" borderId="13" xfId="0" applyNumberFormat="1" applyFont="1" applyFill="1" applyBorder="1" applyAlignment="1">
      <alignment horizontal="center" vertical="center"/>
    </xf>
    <xf numFmtId="2" fontId="3" fillId="11" borderId="29" xfId="0" applyNumberFormat="1" applyFont="1" applyFill="1" applyBorder="1" applyAlignment="1">
      <alignment horizontal="center" vertical="center"/>
    </xf>
    <xf numFmtId="2" fontId="3" fillId="11" borderId="10" xfId="0" applyNumberFormat="1" applyFont="1" applyFill="1" applyBorder="1" applyAlignment="1">
      <alignment horizontal="center" vertical="center"/>
    </xf>
    <xf numFmtId="2" fontId="3" fillId="11" borderId="2" xfId="0" applyNumberFormat="1" applyFont="1" applyFill="1" applyBorder="1" applyAlignment="1">
      <alignment horizontal="center" vertical="center"/>
    </xf>
    <xf numFmtId="2" fontId="3" fillId="11" borderId="3" xfId="0" applyNumberFormat="1" applyFont="1" applyFill="1" applyBorder="1" applyAlignment="1">
      <alignment horizontal="center" vertical="center"/>
    </xf>
    <xf numFmtId="2" fontId="3" fillId="11" borderId="4" xfId="0" applyNumberFormat="1" applyFont="1" applyFill="1" applyBorder="1" applyAlignment="1">
      <alignment horizontal="center" vertical="center"/>
    </xf>
    <xf numFmtId="2" fontId="3" fillId="11" borderId="42" xfId="0" applyNumberFormat="1" applyFont="1" applyFill="1" applyBorder="1" applyAlignment="1">
      <alignment horizontal="center"/>
    </xf>
    <xf numFmtId="2" fontId="3" fillId="11" borderId="60" xfId="0" applyNumberFormat="1" applyFont="1" applyFill="1" applyBorder="1" applyAlignment="1">
      <alignment horizontal="center"/>
    </xf>
    <xf numFmtId="2" fontId="3" fillId="11" borderId="6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7C80"/>
      <color rgb="FFCC99FF"/>
      <color rgb="FFFFFFCC"/>
      <color rgb="FFCCCCFF"/>
      <color rgb="FF99FF99"/>
      <color rgb="FFFFCC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selection activeCell="G9" sqref="G9"/>
    </sheetView>
  </sheetViews>
  <sheetFormatPr defaultRowHeight="15" x14ac:dyDescent="0.25"/>
  <cols>
    <col min="1" max="1" width="7.7109375" bestFit="1" customWidth="1"/>
    <col min="2" max="2" width="11.140625" customWidth="1"/>
    <col min="3" max="3" width="10.7109375" customWidth="1"/>
    <col min="4" max="4" width="5" bestFit="1" customWidth="1"/>
    <col min="5" max="5" width="6.42578125" bestFit="1" customWidth="1"/>
    <col min="6" max="6" width="6.5703125" bestFit="1" customWidth="1"/>
    <col min="7" max="8" width="6.42578125" bestFit="1" customWidth="1"/>
    <col min="9" max="9" width="6.5703125" bestFit="1" customWidth="1"/>
    <col min="10" max="10" width="6.42578125" bestFit="1" customWidth="1"/>
    <col min="11" max="11" width="6.28515625" bestFit="1" customWidth="1"/>
    <col min="12" max="12" width="6.5703125" bestFit="1" customWidth="1"/>
    <col min="13" max="13" width="6.42578125" bestFit="1" customWidth="1"/>
    <col min="14" max="14" width="8.5703125" bestFit="1" customWidth="1"/>
    <col min="15" max="15" width="6" customWidth="1"/>
    <col min="16" max="16" width="6.5703125" bestFit="1" customWidth="1"/>
    <col min="17" max="18" width="6.42578125" bestFit="1" customWidth="1"/>
    <col min="19" max="19" width="6.5703125" bestFit="1" customWidth="1"/>
    <col min="20" max="20" width="6.42578125" bestFit="1" customWidth="1"/>
    <col min="21" max="21" width="6.28515625" bestFit="1" customWidth="1"/>
    <col min="22" max="22" width="6.5703125" bestFit="1" customWidth="1"/>
    <col min="23" max="23" width="6.42578125" bestFit="1" customWidth="1"/>
    <col min="24" max="24" width="7.5703125" bestFit="1" customWidth="1"/>
    <col min="25" max="25" width="6.28515625" bestFit="1" customWidth="1"/>
    <col min="26" max="26" width="6.5703125" bestFit="1" customWidth="1"/>
    <col min="27" max="27" width="6.42578125" bestFit="1" customWidth="1"/>
    <col min="28" max="28" width="6.28515625" bestFit="1" customWidth="1"/>
    <col min="29" max="29" width="6.5703125" bestFit="1" customWidth="1"/>
    <col min="30" max="31" width="6.42578125" bestFit="1" customWidth="1"/>
    <col min="32" max="32" width="6.5703125" bestFit="1" customWidth="1"/>
    <col min="33" max="33" width="6.42578125" bestFit="1" customWidth="1"/>
  </cols>
  <sheetData>
    <row r="1" spans="1:33" ht="15.75" thickBot="1" x14ac:dyDescent="0.3">
      <c r="A1" s="218" t="s">
        <v>0</v>
      </c>
      <c r="B1" s="218" t="s">
        <v>12</v>
      </c>
      <c r="C1" s="221" t="s">
        <v>18</v>
      </c>
      <c r="D1" s="227" t="s">
        <v>228</v>
      </c>
      <c r="E1" s="228"/>
      <c r="F1" s="228"/>
      <c r="G1" s="228"/>
      <c r="H1" s="229"/>
      <c r="I1" s="229"/>
      <c r="J1" s="229"/>
      <c r="K1" s="229"/>
      <c r="L1" s="229"/>
      <c r="M1" s="230"/>
      <c r="N1" s="300" t="s">
        <v>229</v>
      </c>
      <c r="O1" s="301"/>
      <c r="P1" s="301"/>
      <c r="Q1" s="301"/>
      <c r="R1" s="301"/>
      <c r="S1" s="302"/>
      <c r="T1" s="302"/>
      <c r="U1" s="302"/>
      <c r="V1" s="302"/>
      <c r="W1" s="303"/>
      <c r="X1" s="277" t="s">
        <v>230</v>
      </c>
      <c r="Y1" s="278"/>
      <c r="Z1" s="278"/>
      <c r="AA1" s="278"/>
      <c r="AB1" s="278"/>
      <c r="AC1" s="279"/>
      <c r="AD1" s="279"/>
      <c r="AE1" s="279"/>
      <c r="AF1" s="279"/>
      <c r="AG1" s="280"/>
    </row>
    <row r="2" spans="1:33" ht="15.75" thickBot="1" x14ac:dyDescent="0.3">
      <c r="A2" s="219"/>
      <c r="B2" s="219"/>
      <c r="C2" s="222"/>
      <c r="D2" s="224" t="s">
        <v>17</v>
      </c>
      <c r="E2" s="231" t="s">
        <v>19</v>
      </c>
      <c r="F2" s="232"/>
      <c r="G2" s="232"/>
      <c r="H2" s="232"/>
      <c r="I2" s="232"/>
      <c r="J2" s="233"/>
      <c r="K2" s="240" t="s">
        <v>20</v>
      </c>
      <c r="L2" s="241"/>
      <c r="M2" s="242"/>
      <c r="N2" s="258" t="s">
        <v>17</v>
      </c>
      <c r="O2" s="246" t="s">
        <v>19</v>
      </c>
      <c r="P2" s="247"/>
      <c r="Q2" s="247"/>
      <c r="R2" s="247"/>
      <c r="S2" s="247"/>
      <c r="T2" s="248"/>
      <c r="U2" s="261" t="s">
        <v>20</v>
      </c>
      <c r="V2" s="262"/>
      <c r="W2" s="263"/>
      <c r="X2" s="281" t="s">
        <v>17</v>
      </c>
      <c r="Y2" s="284" t="s">
        <v>19</v>
      </c>
      <c r="Z2" s="285"/>
      <c r="AA2" s="285"/>
      <c r="AB2" s="285"/>
      <c r="AC2" s="285"/>
      <c r="AD2" s="286"/>
      <c r="AE2" s="293" t="s">
        <v>20</v>
      </c>
      <c r="AF2" s="294"/>
      <c r="AG2" s="295"/>
    </row>
    <row r="3" spans="1:33" x14ac:dyDescent="0.25">
      <c r="A3" s="219"/>
      <c r="B3" s="219"/>
      <c r="C3" s="222"/>
      <c r="D3" s="225"/>
      <c r="E3" s="237" t="s">
        <v>223</v>
      </c>
      <c r="F3" s="238"/>
      <c r="G3" s="239"/>
      <c r="H3" s="234" t="s">
        <v>224</v>
      </c>
      <c r="I3" s="235"/>
      <c r="J3" s="236"/>
      <c r="K3" s="243"/>
      <c r="L3" s="244"/>
      <c r="M3" s="245"/>
      <c r="N3" s="259"/>
      <c r="O3" s="249" t="s">
        <v>223</v>
      </c>
      <c r="P3" s="250"/>
      <c r="Q3" s="251"/>
      <c r="R3" s="252" t="s">
        <v>224</v>
      </c>
      <c r="S3" s="253"/>
      <c r="T3" s="254"/>
      <c r="U3" s="264"/>
      <c r="V3" s="265"/>
      <c r="W3" s="266"/>
      <c r="X3" s="282"/>
      <c r="Y3" s="287" t="s">
        <v>223</v>
      </c>
      <c r="Z3" s="288"/>
      <c r="AA3" s="289"/>
      <c r="AB3" s="290" t="s">
        <v>224</v>
      </c>
      <c r="AC3" s="291"/>
      <c r="AD3" s="292"/>
      <c r="AE3" s="296"/>
      <c r="AF3" s="297"/>
      <c r="AG3" s="298"/>
    </row>
    <row r="4" spans="1:33" ht="15.75" thickBot="1" x14ac:dyDescent="0.3">
      <c r="A4" s="220"/>
      <c r="B4" s="220"/>
      <c r="C4" s="223"/>
      <c r="D4" s="226"/>
      <c r="E4" s="34" t="s">
        <v>225</v>
      </c>
      <c r="F4" s="7" t="s">
        <v>226</v>
      </c>
      <c r="G4" s="35" t="s">
        <v>227</v>
      </c>
      <c r="H4" s="34" t="s">
        <v>225</v>
      </c>
      <c r="I4" s="7" t="s">
        <v>226</v>
      </c>
      <c r="J4" s="35" t="s">
        <v>227</v>
      </c>
      <c r="K4" s="34" t="s">
        <v>225</v>
      </c>
      <c r="L4" s="7" t="s">
        <v>226</v>
      </c>
      <c r="M4" s="35" t="s">
        <v>227</v>
      </c>
      <c r="N4" s="260"/>
      <c r="O4" s="36" t="s">
        <v>225</v>
      </c>
      <c r="P4" s="8" t="s">
        <v>226</v>
      </c>
      <c r="Q4" s="9" t="s">
        <v>227</v>
      </c>
      <c r="R4" s="36" t="s">
        <v>225</v>
      </c>
      <c r="S4" s="8" t="s">
        <v>226</v>
      </c>
      <c r="T4" s="9" t="s">
        <v>227</v>
      </c>
      <c r="U4" s="36" t="s">
        <v>225</v>
      </c>
      <c r="V4" s="8" t="s">
        <v>226</v>
      </c>
      <c r="W4" s="9" t="s">
        <v>227</v>
      </c>
      <c r="X4" s="283"/>
      <c r="Y4" s="37" t="s">
        <v>225</v>
      </c>
      <c r="Z4" s="16" t="s">
        <v>226</v>
      </c>
      <c r="AA4" s="17" t="s">
        <v>227</v>
      </c>
      <c r="AB4" s="37" t="s">
        <v>225</v>
      </c>
      <c r="AC4" s="16" t="s">
        <v>226</v>
      </c>
      <c r="AD4" s="17" t="s">
        <v>227</v>
      </c>
      <c r="AE4" s="37" t="s">
        <v>225</v>
      </c>
      <c r="AF4" s="16" t="s">
        <v>226</v>
      </c>
      <c r="AG4" s="17" t="s">
        <v>227</v>
      </c>
    </row>
    <row r="5" spans="1:33" x14ac:dyDescent="0.25">
      <c r="A5" s="153">
        <v>1</v>
      </c>
      <c r="B5" s="154" t="s">
        <v>1</v>
      </c>
      <c r="C5" s="155" t="s">
        <v>236</v>
      </c>
      <c r="D5" s="156">
        <v>4891</v>
      </c>
      <c r="E5" s="304" t="s">
        <v>16</v>
      </c>
      <c r="F5" s="305"/>
      <c r="G5" s="306"/>
      <c r="H5" s="304" t="s">
        <v>16</v>
      </c>
      <c r="I5" s="305"/>
      <c r="J5" s="306"/>
      <c r="K5" s="305" t="s">
        <v>16</v>
      </c>
      <c r="L5" s="305"/>
      <c r="M5" s="306"/>
      <c r="N5" s="267"/>
      <c r="O5" s="268"/>
      <c r="P5" s="268"/>
      <c r="Q5" s="268"/>
      <c r="R5" s="268"/>
      <c r="S5" s="268"/>
      <c r="T5" s="268"/>
      <c r="U5" s="268"/>
      <c r="V5" s="268"/>
      <c r="W5" s="269"/>
      <c r="X5" s="267"/>
      <c r="Y5" s="268"/>
      <c r="Z5" s="268"/>
      <c r="AA5" s="268"/>
      <c r="AB5" s="268"/>
      <c r="AC5" s="268"/>
      <c r="AD5" s="268"/>
      <c r="AE5" s="268"/>
      <c r="AF5" s="268"/>
      <c r="AG5" s="269"/>
    </row>
    <row r="6" spans="1:33" x14ac:dyDescent="0.25">
      <c r="A6" s="6">
        <v>2</v>
      </c>
      <c r="B6" s="11" t="s">
        <v>2</v>
      </c>
      <c r="C6" s="10" t="s">
        <v>233</v>
      </c>
      <c r="D6" s="29">
        <v>4891</v>
      </c>
      <c r="E6" s="255" t="s">
        <v>16</v>
      </c>
      <c r="F6" s="256"/>
      <c r="G6" s="257"/>
      <c r="H6" s="255" t="s">
        <v>16</v>
      </c>
      <c r="I6" s="256"/>
      <c r="J6" s="257"/>
      <c r="K6" s="24">
        <v>-3.06</v>
      </c>
      <c r="L6" s="18">
        <v>-4.6500000000000004</v>
      </c>
      <c r="M6" s="19">
        <v>-0.7</v>
      </c>
      <c r="N6" s="270"/>
      <c r="O6" s="271"/>
      <c r="P6" s="271"/>
      <c r="Q6" s="271"/>
      <c r="R6" s="271"/>
      <c r="S6" s="271"/>
      <c r="T6" s="271"/>
      <c r="U6" s="271"/>
      <c r="V6" s="271"/>
      <c r="W6" s="272"/>
      <c r="X6" s="270"/>
      <c r="Y6" s="271"/>
      <c r="Z6" s="271"/>
      <c r="AA6" s="271"/>
      <c r="AB6" s="271"/>
      <c r="AC6" s="271"/>
      <c r="AD6" s="271"/>
      <c r="AE6" s="271"/>
      <c r="AF6" s="271"/>
      <c r="AG6" s="272"/>
    </row>
    <row r="7" spans="1:33" x14ac:dyDescent="0.25">
      <c r="A7" s="6">
        <v>3</v>
      </c>
      <c r="B7" s="12" t="s">
        <v>3</v>
      </c>
      <c r="C7" s="10" t="s">
        <v>13</v>
      </c>
      <c r="D7" s="29">
        <v>7637</v>
      </c>
      <c r="E7" s="31">
        <v>-1.92</v>
      </c>
      <c r="F7" s="18">
        <v>-5.01</v>
      </c>
      <c r="G7" s="19">
        <v>0.77</v>
      </c>
      <c r="H7" s="255" t="s">
        <v>16</v>
      </c>
      <c r="I7" s="256"/>
      <c r="J7" s="257"/>
      <c r="K7" s="24">
        <v>-7.5</v>
      </c>
      <c r="L7" s="21">
        <v>-10.19</v>
      </c>
      <c r="M7" s="19">
        <v>-4.4000000000000004</v>
      </c>
      <c r="N7" s="307"/>
      <c r="O7" s="271"/>
      <c r="P7" s="271"/>
      <c r="Q7" s="271"/>
      <c r="R7" s="271"/>
      <c r="S7" s="271"/>
      <c r="T7" s="271"/>
      <c r="U7" s="271"/>
      <c r="V7" s="271"/>
      <c r="W7" s="272"/>
      <c r="X7" s="270"/>
      <c r="Y7" s="271"/>
      <c r="Z7" s="271"/>
      <c r="AA7" s="271"/>
      <c r="AB7" s="271"/>
      <c r="AC7" s="271"/>
      <c r="AD7" s="271"/>
      <c r="AE7" s="271"/>
      <c r="AF7" s="271"/>
      <c r="AG7" s="272"/>
    </row>
    <row r="8" spans="1:33" x14ac:dyDescent="0.25">
      <c r="A8" s="6">
        <v>4</v>
      </c>
      <c r="B8" s="12" t="s">
        <v>4</v>
      </c>
      <c r="C8" s="10" t="s">
        <v>13</v>
      </c>
      <c r="D8" s="29">
        <v>4891</v>
      </c>
      <c r="E8" s="23">
        <v>-8.9600000000000009</v>
      </c>
      <c r="F8" s="20">
        <v>-10.9</v>
      </c>
      <c r="G8" s="19">
        <v>-6.55</v>
      </c>
      <c r="H8" s="31">
        <v>-0.38</v>
      </c>
      <c r="I8" s="18">
        <v>-0.9</v>
      </c>
      <c r="J8" s="19">
        <v>0</v>
      </c>
      <c r="K8" s="20">
        <v>-3.22</v>
      </c>
      <c r="L8" s="21">
        <v>-5</v>
      </c>
      <c r="M8" s="22">
        <v>-1</v>
      </c>
      <c r="N8" s="157">
        <v>1825</v>
      </c>
      <c r="O8" s="255" t="s">
        <v>16</v>
      </c>
      <c r="P8" s="256"/>
      <c r="Q8" s="257"/>
      <c r="R8" s="255" t="s">
        <v>16</v>
      </c>
      <c r="S8" s="256"/>
      <c r="T8" s="257"/>
      <c r="U8" s="255" t="s">
        <v>16</v>
      </c>
      <c r="V8" s="256"/>
      <c r="W8" s="257"/>
      <c r="X8" s="273"/>
      <c r="Y8" s="271"/>
      <c r="Z8" s="271"/>
      <c r="AA8" s="271"/>
      <c r="AB8" s="271"/>
      <c r="AC8" s="271"/>
      <c r="AD8" s="271"/>
      <c r="AE8" s="271"/>
      <c r="AF8" s="271"/>
      <c r="AG8" s="272"/>
    </row>
    <row r="9" spans="1:33" x14ac:dyDescent="0.25">
      <c r="A9" s="6">
        <v>5</v>
      </c>
      <c r="B9" s="12" t="s">
        <v>5</v>
      </c>
      <c r="C9" s="10" t="s">
        <v>13</v>
      </c>
      <c r="D9" s="29">
        <v>7637</v>
      </c>
      <c r="E9" s="23">
        <v>-4.6399999999999997</v>
      </c>
      <c r="F9" s="20">
        <v>-6.4</v>
      </c>
      <c r="G9" s="19">
        <v>-3</v>
      </c>
      <c r="H9" s="31">
        <v>-4.3600000000000003</v>
      </c>
      <c r="I9" s="18">
        <v>-4.8499999999999996</v>
      </c>
      <c r="J9" s="19">
        <v>-3.7</v>
      </c>
      <c r="K9" s="256" t="s">
        <v>203</v>
      </c>
      <c r="L9" s="256"/>
      <c r="M9" s="257"/>
      <c r="N9" s="299"/>
      <c r="O9" s="271"/>
      <c r="P9" s="271"/>
      <c r="Q9" s="271"/>
      <c r="R9" s="271"/>
      <c r="S9" s="271"/>
      <c r="T9" s="271"/>
      <c r="U9" s="271"/>
      <c r="V9" s="271"/>
      <c r="W9" s="272"/>
      <c r="X9" s="49">
        <v>2530</v>
      </c>
      <c r="Y9" s="23">
        <v>-3.32</v>
      </c>
      <c r="Z9" s="20">
        <v>-9.1999999999999993</v>
      </c>
      <c r="AA9" s="33">
        <v>-0.2</v>
      </c>
      <c r="AB9" s="31">
        <v>-0.2</v>
      </c>
      <c r="AC9" s="21">
        <v>-1</v>
      </c>
      <c r="AD9" s="19">
        <v>0.5</v>
      </c>
      <c r="AE9" s="23">
        <v>-10.24</v>
      </c>
      <c r="AF9" s="21">
        <v>11.9</v>
      </c>
      <c r="AG9" s="19">
        <v>-9</v>
      </c>
    </row>
    <row r="10" spans="1:33" x14ac:dyDescent="0.25">
      <c r="A10" s="6">
        <v>6</v>
      </c>
      <c r="B10" s="12" t="s">
        <v>6</v>
      </c>
      <c r="C10" s="10" t="s">
        <v>232</v>
      </c>
      <c r="D10" s="29">
        <v>4891</v>
      </c>
      <c r="E10" s="23">
        <v>-11.3</v>
      </c>
      <c r="F10" s="20">
        <v>-15.3</v>
      </c>
      <c r="G10" s="19">
        <v>-7.85</v>
      </c>
      <c r="H10" s="31">
        <v>-14.08</v>
      </c>
      <c r="I10" s="18">
        <v>-14.55</v>
      </c>
      <c r="J10" s="19">
        <v>-13.4</v>
      </c>
      <c r="K10" s="20">
        <v>-1.78</v>
      </c>
      <c r="L10" s="18">
        <v>-3</v>
      </c>
      <c r="M10" s="19">
        <v>0</v>
      </c>
      <c r="N10" s="157">
        <v>1825</v>
      </c>
      <c r="O10" s="255" t="s">
        <v>16</v>
      </c>
      <c r="P10" s="256"/>
      <c r="Q10" s="257"/>
      <c r="R10" s="23">
        <v>-10.23</v>
      </c>
      <c r="S10" s="18">
        <v>-11.85</v>
      </c>
      <c r="T10" s="19">
        <v>-9.1</v>
      </c>
      <c r="U10" s="23">
        <v>0.67</v>
      </c>
      <c r="V10" s="18">
        <v>-1</v>
      </c>
      <c r="W10" s="19">
        <v>2</v>
      </c>
      <c r="X10" s="274"/>
      <c r="Y10" s="274"/>
      <c r="Z10" s="274"/>
      <c r="AA10" s="274"/>
      <c r="AB10" s="274"/>
      <c r="AC10" s="274"/>
      <c r="AD10" s="274"/>
      <c r="AE10" s="274"/>
      <c r="AF10" s="274"/>
      <c r="AG10" s="275"/>
    </row>
    <row r="11" spans="1:33" x14ac:dyDescent="0.25">
      <c r="A11" s="6">
        <v>7</v>
      </c>
      <c r="B11" s="12" t="s">
        <v>7</v>
      </c>
      <c r="C11" s="10" t="s">
        <v>232</v>
      </c>
      <c r="D11" s="29">
        <v>7637</v>
      </c>
      <c r="E11" s="23">
        <v>-12.37</v>
      </c>
      <c r="F11" s="20">
        <v>-13.55</v>
      </c>
      <c r="G11" s="19">
        <v>-10.5</v>
      </c>
      <c r="H11" s="31">
        <v>-8.66</v>
      </c>
      <c r="I11" s="18">
        <v>-9.85</v>
      </c>
      <c r="J11" s="19">
        <v>-7.45</v>
      </c>
      <c r="K11" s="20">
        <v>0.99</v>
      </c>
      <c r="L11" s="18">
        <v>0.2</v>
      </c>
      <c r="M11" s="19">
        <v>1.7</v>
      </c>
      <c r="N11" s="157">
        <v>13917</v>
      </c>
      <c r="O11" s="23">
        <v>-7.72</v>
      </c>
      <c r="P11" s="20">
        <v>-8.6</v>
      </c>
      <c r="Q11" s="19">
        <v>-6.45</v>
      </c>
      <c r="R11" s="23">
        <v>-10.09</v>
      </c>
      <c r="S11" s="21">
        <v>-10.9</v>
      </c>
      <c r="T11" s="19">
        <v>-9.15</v>
      </c>
      <c r="U11" s="255" t="s">
        <v>203</v>
      </c>
      <c r="V11" s="256"/>
      <c r="W11" s="257"/>
      <c r="X11" s="271"/>
      <c r="Y11" s="271"/>
      <c r="Z11" s="271"/>
      <c r="AA11" s="271"/>
      <c r="AB11" s="271"/>
      <c r="AC11" s="271"/>
      <c r="AD11" s="271"/>
      <c r="AE11" s="271"/>
      <c r="AF11" s="271"/>
      <c r="AG11" s="272"/>
    </row>
    <row r="12" spans="1:33" x14ac:dyDescent="0.25">
      <c r="A12" s="6">
        <v>8</v>
      </c>
      <c r="B12" s="12" t="s">
        <v>8</v>
      </c>
      <c r="C12" s="10" t="s">
        <v>231</v>
      </c>
      <c r="D12" s="29">
        <v>4891</v>
      </c>
      <c r="E12" s="23">
        <v>-2.39</v>
      </c>
      <c r="F12" s="20">
        <v>-4.2</v>
      </c>
      <c r="G12" s="19">
        <v>-0.5</v>
      </c>
      <c r="H12" s="31">
        <v>-0.39</v>
      </c>
      <c r="I12" s="18">
        <v>-0.5</v>
      </c>
      <c r="J12" s="19">
        <v>-0.2</v>
      </c>
      <c r="K12" s="20">
        <v>-0.66</v>
      </c>
      <c r="L12" s="21">
        <v>-2.8</v>
      </c>
      <c r="M12" s="19">
        <v>1.1000000000000001</v>
      </c>
      <c r="N12" s="157">
        <v>1825</v>
      </c>
      <c r="O12" s="23">
        <v>-1.31</v>
      </c>
      <c r="P12" s="20">
        <v>-2.2000000000000002</v>
      </c>
      <c r="Q12" s="19">
        <v>0.5</v>
      </c>
      <c r="R12" s="23">
        <v>1.0900000000000001</v>
      </c>
      <c r="S12" s="21">
        <v>0.5</v>
      </c>
      <c r="T12" s="19">
        <v>1.4</v>
      </c>
      <c r="U12" s="23">
        <v>-1.06</v>
      </c>
      <c r="V12" s="21">
        <v>-2.2999999999999998</v>
      </c>
      <c r="W12" s="19">
        <v>0</v>
      </c>
      <c r="X12" s="271"/>
      <c r="Y12" s="271"/>
      <c r="Z12" s="271"/>
      <c r="AA12" s="271"/>
      <c r="AB12" s="271"/>
      <c r="AC12" s="271"/>
      <c r="AD12" s="271"/>
      <c r="AE12" s="271"/>
      <c r="AF12" s="271"/>
      <c r="AG12" s="272"/>
    </row>
    <row r="13" spans="1:33" x14ac:dyDescent="0.25">
      <c r="A13" s="6">
        <v>9</v>
      </c>
      <c r="B13" s="12" t="s">
        <v>11</v>
      </c>
      <c r="C13" s="10" t="s">
        <v>231</v>
      </c>
      <c r="D13" s="29">
        <v>7637</v>
      </c>
      <c r="E13" s="23">
        <v>-2.0299999999999998</v>
      </c>
      <c r="F13" s="20">
        <v>-8.6999999999999993</v>
      </c>
      <c r="G13" s="19">
        <v>6.9</v>
      </c>
      <c r="H13" s="31">
        <v>0.61</v>
      </c>
      <c r="I13" s="18">
        <v>-0.3</v>
      </c>
      <c r="J13" s="19">
        <v>3</v>
      </c>
      <c r="K13" s="20">
        <v>1.83</v>
      </c>
      <c r="L13" s="21">
        <v>0.5</v>
      </c>
      <c r="M13" s="19">
        <v>3.1</v>
      </c>
      <c r="N13" s="157">
        <v>13917</v>
      </c>
      <c r="O13" s="23">
        <v>-2.57</v>
      </c>
      <c r="P13" s="20">
        <v>-4.7</v>
      </c>
      <c r="Q13" s="19">
        <v>-0.1</v>
      </c>
      <c r="R13" s="23">
        <v>-0.02</v>
      </c>
      <c r="S13" s="21">
        <v>-0.5</v>
      </c>
      <c r="T13" s="19">
        <v>0.2</v>
      </c>
      <c r="U13" s="23">
        <v>2.16</v>
      </c>
      <c r="V13" s="21">
        <v>-0.8</v>
      </c>
      <c r="W13" s="19">
        <v>4.5</v>
      </c>
      <c r="X13" s="271"/>
      <c r="Y13" s="271"/>
      <c r="Z13" s="271"/>
      <c r="AA13" s="271"/>
      <c r="AB13" s="271"/>
      <c r="AC13" s="271"/>
      <c r="AD13" s="271"/>
      <c r="AE13" s="271"/>
      <c r="AF13" s="271"/>
      <c r="AG13" s="272"/>
    </row>
    <row r="14" spans="1:33" x14ac:dyDescent="0.25">
      <c r="A14" s="6">
        <v>10</v>
      </c>
      <c r="B14" s="12" t="s">
        <v>9</v>
      </c>
      <c r="C14" s="10" t="s">
        <v>231</v>
      </c>
      <c r="D14" s="29">
        <v>4891</v>
      </c>
      <c r="E14" s="23">
        <v>-0.77</v>
      </c>
      <c r="F14" s="20">
        <v>-3.9</v>
      </c>
      <c r="G14" s="19">
        <v>1.7</v>
      </c>
      <c r="H14" s="31">
        <v>-0.6</v>
      </c>
      <c r="I14" s="18">
        <v>-0.9</v>
      </c>
      <c r="J14" s="19">
        <v>-0.2</v>
      </c>
      <c r="K14" s="20">
        <v>-0.49</v>
      </c>
      <c r="L14" s="21">
        <v>-3.05</v>
      </c>
      <c r="M14" s="19">
        <v>1.1000000000000001</v>
      </c>
      <c r="N14" s="157">
        <v>1825</v>
      </c>
      <c r="O14" s="23">
        <v>-0.72</v>
      </c>
      <c r="P14" s="20">
        <v>-3.2</v>
      </c>
      <c r="Q14" s="19">
        <v>2</v>
      </c>
      <c r="R14" s="23">
        <v>-0.91</v>
      </c>
      <c r="S14" s="21">
        <v>-1.3</v>
      </c>
      <c r="T14" s="19">
        <v>-0.6</v>
      </c>
      <c r="U14" s="23">
        <v>-3.16</v>
      </c>
      <c r="V14" s="21">
        <v>-4.05</v>
      </c>
      <c r="W14" s="19">
        <v>-2.4</v>
      </c>
      <c r="X14" s="271"/>
      <c r="Y14" s="271"/>
      <c r="Z14" s="271"/>
      <c r="AA14" s="271"/>
      <c r="AB14" s="271"/>
      <c r="AC14" s="271"/>
      <c r="AD14" s="271"/>
      <c r="AE14" s="271"/>
      <c r="AF14" s="271"/>
      <c r="AG14" s="272"/>
    </row>
    <row r="15" spans="1:33" x14ac:dyDescent="0.25">
      <c r="A15" s="6">
        <v>11</v>
      </c>
      <c r="B15" s="12" t="s">
        <v>10</v>
      </c>
      <c r="C15" s="10" t="s">
        <v>231</v>
      </c>
      <c r="D15" s="29">
        <v>7637</v>
      </c>
      <c r="E15" s="23">
        <v>4.71</v>
      </c>
      <c r="F15" s="20">
        <v>2.6</v>
      </c>
      <c r="G15" s="19">
        <v>8</v>
      </c>
      <c r="H15" s="31">
        <v>4.33</v>
      </c>
      <c r="I15" s="18">
        <v>4</v>
      </c>
      <c r="J15" s="19">
        <v>4.75</v>
      </c>
      <c r="K15" s="20">
        <v>0.82</v>
      </c>
      <c r="L15" s="21">
        <v>-2.75</v>
      </c>
      <c r="M15" s="19">
        <v>3.95</v>
      </c>
      <c r="N15" s="157">
        <v>13917</v>
      </c>
      <c r="O15" s="23">
        <v>3.5</v>
      </c>
      <c r="P15" s="20">
        <v>1.2</v>
      </c>
      <c r="Q15" s="19">
        <v>5.95</v>
      </c>
      <c r="R15" s="23">
        <v>3.62</v>
      </c>
      <c r="S15" s="21">
        <v>3.3</v>
      </c>
      <c r="T15" s="19">
        <v>4</v>
      </c>
      <c r="U15" s="23">
        <v>1.73</v>
      </c>
      <c r="V15" s="21">
        <v>-1.3</v>
      </c>
      <c r="W15" s="19">
        <v>4</v>
      </c>
      <c r="X15" s="273"/>
      <c r="Y15" s="273"/>
      <c r="Z15" s="273"/>
      <c r="AA15" s="273"/>
      <c r="AB15" s="273"/>
      <c r="AC15" s="273"/>
      <c r="AD15" s="273"/>
      <c r="AE15" s="273"/>
      <c r="AF15" s="273"/>
      <c r="AG15" s="276"/>
    </row>
    <row r="16" spans="1:33" x14ac:dyDescent="0.25">
      <c r="A16" s="6">
        <v>12</v>
      </c>
      <c r="B16" s="12" t="s">
        <v>250</v>
      </c>
      <c r="C16" s="10" t="s">
        <v>231</v>
      </c>
      <c r="D16" s="29">
        <v>4891</v>
      </c>
      <c r="E16" s="23">
        <v>0.62</v>
      </c>
      <c r="F16" s="20">
        <v>-2.8</v>
      </c>
      <c r="G16" s="19">
        <v>3.6</v>
      </c>
      <c r="H16" s="31">
        <v>1.74</v>
      </c>
      <c r="I16" s="18">
        <v>1.2</v>
      </c>
      <c r="J16" s="19">
        <v>2</v>
      </c>
      <c r="K16" s="196">
        <v>1.1499999999999999</v>
      </c>
      <c r="L16" s="197">
        <v>0.5</v>
      </c>
      <c r="M16" s="198">
        <v>1.63</v>
      </c>
      <c r="N16" s="157">
        <v>1825</v>
      </c>
      <c r="O16" s="23">
        <v>-0.28000000000000003</v>
      </c>
      <c r="P16" s="20">
        <v>-3.8</v>
      </c>
      <c r="Q16" s="19">
        <v>2.85</v>
      </c>
      <c r="R16" s="23">
        <v>0.2</v>
      </c>
      <c r="S16" s="21">
        <v>0.1</v>
      </c>
      <c r="T16" s="19">
        <v>0.35</v>
      </c>
      <c r="U16" s="196">
        <v>0.05</v>
      </c>
      <c r="V16" s="197">
        <v>-1.03</v>
      </c>
      <c r="W16" s="198">
        <v>0.95</v>
      </c>
      <c r="X16" s="161"/>
      <c r="Y16" s="161"/>
      <c r="Z16" s="161"/>
      <c r="AA16" s="161"/>
      <c r="AB16" s="161"/>
      <c r="AC16" s="161"/>
      <c r="AD16" s="161"/>
      <c r="AE16" s="161"/>
      <c r="AF16" s="161"/>
      <c r="AG16" s="162"/>
    </row>
    <row r="17" spans="1:33" x14ac:dyDescent="0.25">
      <c r="A17" s="175">
        <v>13</v>
      </c>
      <c r="B17" s="176" t="s">
        <v>264</v>
      </c>
      <c r="C17" s="176" t="s">
        <v>231</v>
      </c>
      <c r="D17" s="176">
        <v>7637</v>
      </c>
      <c r="E17" s="21">
        <v>0.93</v>
      </c>
      <c r="F17" s="21">
        <v>-4.1500000000000004</v>
      </c>
      <c r="G17" s="21">
        <v>5.25</v>
      </c>
      <c r="H17" s="18">
        <v>-0.74</v>
      </c>
      <c r="I17" s="18">
        <v>-1.35</v>
      </c>
      <c r="J17" s="21">
        <v>-0.45</v>
      </c>
      <c r="K17" s="308" t="s">
        <v>246</v>
      </c>
      <c r="L17" s="308"/>
      <c r="M17" s="308"/>
      <c r="N17" s="177">
        <v>13917</v>
      </c>
      <c r="O17" s="21">
        <v>1.26</v>
      </c>
      <c r="P17" s="21">
        <v>-1.55</v>
      </c>
      <c r="Q17" s="21">
        <v>4.55</v>
      </c>
      <c r="R17" s="21">
        <v>-0.05</v>
      </c>
      <c r="S17" s="21">
        <v>-0.45</v>
      </c>
      <c r="T17" s="21">
        <v>0.2</v>
      </c>
      <c r="U17" s="309" t="s">
        <v>246</v>
      </c>
      <c r="V17" s="310"/>
      <c r="W17" s="310"/>
      <c r="X17" s="178"/>
      <c r="Y17" s="174"/>
      <c r="Z17" s="174"/>
      <c r="AA17" s="174"/>
      <c r="AB17" s="174"/>
      <c r="AC17" s="174"/>
      <c r="AD17" s="174"/>
      <c r="AE17" s="174"/>
      <c r="AF17" s="174"/>
      <c r="AG17" s="179"/>
    </row>
    <row r="18" spans="1:33" ht="15.75" thickBot="1" x14ac:dyDescent="0.3"/>
    <row r="19" spans="1:33" ht="15.75" thickBot="1" x14ac:dyDescent="0.3">
      <c r="B19" s="203" t="s">
        <v>14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5"/>
    </row>
    <row r="20" spans="1:33" x14ac:dyDescent="0.25">
      <c r="B20" s="15">
        <v>1</v>
      </c>
      <c r="C20" s="215" t="s">
        <v>213</v>
      </c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7"/>
    </row>
    <row r="21" spans="1:33" x14ac:dyDescent="0.25">
      <c r="B21" s="13">
        <v>2</v>
      </c>
      <c r="C21" s="209" t="s">
        <v>212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1"/>
    </row>
    <row r="22" spans="1:33" x14ac:dyDescent="0.25">
      <c r="B22" s="13">
        <v>3</v>
      </c>
      <c r="C22" s="209" t="s">
        <v>15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1"/>
    </row>
    <row r="23" spans="1:33" x14ac:dyDescent="0.25">
      <c r="B23" s="13">
        <v>4</v>
      </c>
      <c r="C23" s="209" t="s">
        <v>21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</row>
    <row r="24" spans="1:33" ht="15.75" customHeight="1" x14ac:dyDescent="0.25">
      <c r="B24" s="13">
        <v>5</v>
      </c>
      <c r="C24" s="209" t="s">
        <v>22</v>
      </c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</row>
    <row r="25" spans="1:33" ht="32.25" customHeight="1" x14ac:dyDescent="0.25">
      <c r="B25" s="13">
        <v>6</v>
      </c>
      <c r="C25" s="212" t="s">
        <v>235</v>
      </c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4"/>
    </row>
    <row r="26" spans="1:33" ht="15.75" x14ac:dyDescent="0.25">
      <c r="A26" s="4"/>
      <c r="B26" s="13">
        <v>7</v>
      </c>
      <c r="C26" s="209" t="s">
        <v>234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</row>
    <row r="27" spans="1:33" ht="15.75" thickBot="1" x14ac:dyDescent="0.3">
      <c r="A27" s="1"/>
      <c r="B27" s="14" t="s">
        <v>265</v>
      </c>
      <c r="C27" s="206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8"/>
    </row>
    <row r="28" spans="1:33" x14ac:dyDescent="0.25">
      <c r="A28" s="3"/>
      <c r="B28" s="2"/>
      <c r="C28" s="1"/>
      <c r="D28" s="1"/>
      <c r="E28" s="1"/>
      <c r="F28" s="1"/>
      <c r="G28" s="1"/>
    </row>
    <row r="29" spans="1:33" x14ac:dyDescent="0.25">
      <c r="A29" s="1"/>
      <c r="B29" s="2" t="s">
        <v>275</v>
      </c>
      <c r="C29" s="1"/>
      <c r="D29" s="1"/>
      <c r="E29" s="1"/>
      <c r="F29" s="1"/>
      <c r="G29" s="1"/>
    </row>
    <row r="30" spans="1:33" x14ac:dyDescent="0.25">
      <c r="A30" s="1"/>
      <c r="B30" s="2"/>
      <c r="C30" s="1"/>
      <c r="D30" s="1"/>
      <c r="E30" s="1"/>
      <c r="F30" s="1"/>
      <c r="G30" s="1"/>
    </row>
    <row r="31" spans="1:33" x14ac:dyDescent="0.25">
      <c r="A31" s="1"/>
      <c r="B31" s="5"/>
      <c r="C31" s="1"/>
      <c r="D31" s="1"/>
      <c r="E31" s="1"/>
      <c r="F31" s="1"/>
      <c r="G31" s="1"/>
    </row>
    <row r="32" spans="1:33" x14ac:dyDescent="0.25">
      <c r="A32" s="1"/>
      <c r="B32" s="2"/>
      <c r="C32" s="1"/>
      <c r="D32" s="1"/>
      <c r="E32" s="1"/>
      <c r="F32" s="1"/>
      <c r="G32" s="1"/>
    </row>
    <row r="33" spans="1:7" x14ac:dyDescent="0.25">
      <c r="A33" s="1"/>
      <c r="B33" s="2"/>
      <c r="C33" s="1"/>
      <c r="D33" s="1"/>
      <c r="E33" s="1"/>
      <c r="F33" s="1"/>
      <c r="G33" s="1"/>
    </row>
    <row r="34" spans="1:7" x14ac:dyDescent="0.25">
      <c r="A34" s="3"/>
      <c r="B34" s="2"/>
      <c r="C34" s="1"/>
      <c r="D34" s="1"/>
      <c r="E34" s="1"/>
      <c r="F34" s="1"/>
      <c r="G34" s="1"/>
    </row>
    <row r="35" spans="1:7" x14ac:dyDescent="0.25">
      <c r="A35" s="1"/>
      <c r="B35" s="2"/>
      <c r="C35" s="1"/>
      <c r="D35" s="1"/>
      <c r="E35" s="1"/>
      <c r="F35" s="1"/>
      <c r="G35" s="1"/>
    </row>
    <row r="36" spans="1:7" x14ac:dyDescent="0.25">
      <c r="A36" s="1"/>
      <c r="B36" s="2"/>
      <c r="C36" s="1"/>
      <c r="D36" s="1"/>
      <c r="E36" s="1"/>
      <c r="F36" s="1"/>
      <c r="G36" s="1"/>
    </row>
    <row r="37" spans="1:7" x14ac:dyDescent="0.25">
      <c r="A37" s="1"/>
      <c r="B37" s="2"/>
      <c r="C37" s="1"/>
      <c r="D37" s="1"/>
      <c r="E37" s="1"/>
      <c r="F37" s="1"/>
      <c r="G37" s="1"/>
    </row>
    <row r="38" spans="1:7" x14ac:dyDescent="0.25">
      <c r="A38" s="1"/>
      <c r="B38" s="2"/>
      <c r="C38" s="1"/>
      <c r="D38" s="1"/>
      <c r="E38" s="1"/>
      <c r="F38" s="1"/>
      <c r="G38" s="1"/>
    </row>
    <row r="39" spans="1:7" x14ac:dyDescent="0.25">
      <c r="A39" s="1"/>
      <c r="B39" s="2"/>
      <c r="C39" s="1"/>
      <c r="D39" s="1"/>
      <c r="E39" s="1"/>
      <c r="F39" s="1"/>
      <c r="G39" s="1"/>
    </row>
    <row r="40" spans="1:7" x14ac:dyDescent="0.25">
      <c r="A40" s="1"/>
      <c r="B40" s="2"/>
      <c r="C40" s="1"/>
      <c r="D40" s="1"/>
      <c r="E40" s="1"/>
      <c r="F40" s="1"/>
      <c r="G40" s="1"/>
    </row>
    <row r="41" spans="1:7" x14ac:dyDescent="0.25">
      <c r="A41" s="1"/>
      <c r="B41" s="2"/>
      <c r="C41" s="1"/>
      <c r="D41" s="1"/>
      <c r="E41" s="1"/>
      <c r="F41" s="1"/>
      <c r="G41" s="1"/>
    </row>
    <row r="42" spans="1:7" x14ac:dyDescent="0.25">
      <c r="A42" s="1"/>
      <c r="B42" s="2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mergeCells count="48">
    <mergeCell ref="K17:M17"/>
    <mergeCell ref="U17:W17"/>
    <mergeCell ref="E6:G6"/>
    <mergeCell ref="U11:W11"/>
    <mergeCell ref="O10:Q10"/>
    <mergeCell ref="K9:M9"/>
    <mergeCell ref="H7:J7"/>
    <mergeCell ref="E5:G5"/>
    <mergeCell ref="H6:J6"/>
    <mergeCell ref="H5:J5"/>
    <mergeCell ref="K5:M5"/>
    <mergeCell ref="N5:W7"/>
    <mergeCell ref="N2:N4"/>
    <mergeCell ref="U2:W3"/>
    <mergeCell ref="X5:AG8"/>
    <mergeCell ref="X10:AG15"/>
    <mergeCell ref="X1:AG1"/>
    <mergeCell ref="X2:X4"/>
    <mergeCell ref="Y2:AD2"/>
    <mergeCell ref="Y3:AA3"/>
    <mergeCell ref="AB3:AD3"/>
    <mergeCell ref="AE2:AG3"/>
    <mergeCell ref="N9:W9"/>
    <mergeCell ref="U8:W8"/>
    <mergeCell ref="N1:W1"/>
    <mergeCell ref="O2:T2"/>
    <mergeCell ref="O3:Q3"/>
    <mergeCell ref="R3:T3"/>
    <mergeCell ref="O8:Q8"/>
    <mergeCell ref="R8:T8"/>
    <mergeCell ref="A1:A4"/>
    <mergeCell ref="B1:B4"/>
    <mergeCell ref="C1:C4"/>
    <mergeCell ref="D2:D4"/>
    <mergeCell ref="D1:M1"/>
    <mergeCell ref="E2:J2"/>
    <mergeCell ref="H3:J3"/>
    <mergeCell ref="E3:G3"/>
    <mergeCell ref="K2:M3"/>
    <mergeCell ref="B19:V19"/>
    <mergeCell ref="C27:V27"/>
    <mergeCell ref="C26:V26"/>
    <mergeCell ref="C25:V25"/>
    <mergeCell ref="C24:V24"/>
    <mergeCell ref="C23:V23"/>
    <mergeCell ref="C22:V22"/>
    <mergeCell ref="C21:V21"/>
    <mergeCell ref="C20:V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zoomScaleNormal="100" workbookViewId="0">
      <selection activeCell="H85" sqref="H85"/>
    </sheetView>
  </sheetViews>
  <sheetFormatPr defaultRowHeight="15" x14ac:dyDescent="0.25"/>
  <cols>
    <col min="1" max="1" width="12.5703125" style="119" customWidth="1"/>
    <col min="2" max="2" width="12" style="119" customWidth="1"/>
    <col min="3" max="3" width="7.42578125" style="38" bestFit="1" customWidth="1"/>
    <col min="4" max="5" width="7.140625" style="38" bestFit="1" customWidth="1"/>
    <col min="6" max="6" width="8.7109375" style="38" customWidth="1"/>
    <col min="7" max="7" width="9.42578125" style="38" bestFit="1" customWidth="1"/>
    <col min="8" max="8" width="7" style="38" bestFit="1" customWidth="1"/>
    <col min="9" max="9" width="11.5703125" style="38" customWidth="1"/>
    <col min="10" max="10" width="10.28515625" style="38" customWidth="1"/>
    <col min="11" max="16384" width="9.140625" style="38"/>
  </cols>
  <sheetData>
    <row r="1" spans="1:12" ht="68.25" thickBot="1" x14ac:dyDescent="0.3">
      <c r="A1" s="316" t="s">
        <v>47</v>
      </c>
      <c r="B1" s="317"/>
      <c r="C1" s="180" t="s">
        <v>39</v>
      </c>
      <c r="D1" s="52" t="s">
        <v>32</v>
      </c>
      <c r="E1" s="52" t="s">
        <v>33</v>
      </c>
      <c r="F1" s="52" t="s">
        <v>34</v>
      </c>
      <c r="G1" s="53" t="s">
        <v>35</v>
      </c>
      <c r="H1" s="54" t="s">
        <v>36</v>
      </c>
      <c r="I1" s="51" t="s">
        <v>37</v>
      </c>
      <c r="J1" s="55" t="s">
        <v>38</v>
      </c>
    </row>
    <row r="2" spans="1:12" ht="26.25" thickBot="1" x14ac:dyDescent="0.3">
      <c r="A2" s="318" t="s">
        <v>40</v>
      </c>
      <c r="B2" s="56" t="s">
        <v>23</v>
      </c>
      <c r="C2" s="181">
        <v>4891</v>
      </c>
      <c r="D2" s="58" t="s">
        <v>206</v>
      </c>
      <c r="E2" s="58" t="s">
        <v>141</v>
      </c>
      <c r="F2" s="58" t="s">
        <v>207</v>
      </c>
      <c r="G2" s="59" t="s">
        <v>115</v>
      </c>
      <c r="H2" s="60" t="s">
        <v>208</v>
      </c>
      <c r="I2" s="61" t="s">
        <v>204</v>
      </c>
      <c r="J2" s="62" t="s">
        <v>205</v>
      </c>
    </row>
    <row r="3" spans="1:12" ht="26.25" thickBot="1" x14ac:dyDescent="0.3">
      <c r="A3" s="319"/>
      <c r="B3" s="56" t="s">
        <v>41</v>
      </c>
      <c r="C3" s="181">
        <v>4891</v>
      </c>
      <c r="D3" s="58" t="s">
        <v>113</v>
      </c>
      <c r="E3" s="58" t="s">
        <v>85</v>
      </c>
      <c r="F3" s="58" t="s">
        <v>211</v>
      </c>
      <c r="G3" s="59" t="s">
        <v>167</v>
      </c>
      <c r="H3" s="60" t="s">
        <v>166</v>
      </c>
      <c r="I3" s="61" t="s">
        <v>209</v>
      </c>
      <c r="J3" s="62" t="s">
        <v>210</v>
      </c>
    </row>
    <row r="4" spans="1:12" ht="15" customHeight="1" thickBot="1" x14ac:dyDescent="0.3">
      <c r="A4" s="320" t="s">
        <v>27</v>
      </c>
      <c r="B4" s="321"/>
      <c r="C4" s="182">
        <v>4891</v>
      </c>
      <c r="D4" s="330" t="s">
        <v>214</v>
      </c>
      <c r="E4" s="331"/>
      <c r="F4" s="331"/>
      <c r="G4" s="331"/>
      <c r="H4" s="331"/>
      <c r="I4" s="331"/>
      <c r="J4" s="332"/>
    </row>
    <row r="5" spans="1:12" ht="15.75" thickBot="1" x14ac:dyDescent="0.3">
      <c r="A5" s="64"/>
      <c r="B5" s="65"/>
      <c r="C5" s="183"/>
      <c r="D5" s="66"/>
      <c r="E5" s="66"/>
      <c r="F5" s="66"/>
      <c r="G5" s="66"/>
      <c r="H5" s="65"/>
      <c r="I5" s="66"/>
      <c r="J5" s="67"/>
      <c r="K5" s="116"/>
      <c r="L5" s="116"/>
    </row>
    <row r="6" spans="1:12" ht="68.25" thickBot="1" x14ac:dyDescent="0.3">
      <c r="A6" s="316" t="s">
        <v>46</v>
      </c>
      <c r="B6" s="317"/>
      <c r="C6" s="184" t="s">
        <v>39</v>
      </c>
      <c r="D6" s="69" t="s">
        <v>32</v>
      </c>
      <c r="E6" s="69" t="s">
        <v>33</v>
      </c>
      <c r="F6" s="69" t="s">
        <v>34</v>
      </c>
      <c r="G6" s="70" t="s">
        <v>35</v>
      </c>
      <c r="H6" s="71" t="s">
        <v>36</v>
      </c>
      <c r="I6" s="68" t="s">
        <v>37</v>
      </c>
      <c r="J6" s="72" t="s">
        <v>38</v>
      </c>
    </row>
    <row r="7" spans="1:12" ht="26.25" thickBot="1" x14ac:dyDescent="0.3">
      <c r="A7" s="318" t="s">
        <v>40</v>
      </c>
      <c r="B7" s="56" t="s">
        <v>23</v>
      </c>
      <c r="C7" s="181">
        <v>4891</v>
      </c>
      <c r="D7" s="333" t="s">
        <v>214</v>
      </c>
      <c r="E7" s="334"/>
      <c r="F7" s="334"/>
      <c r="G7" s="334"/>
      <c r="H7" s="334"/>
      <c r="I7" s="334"/>
      <c r="J7" s="335"/>
    </row>
    <row r="8" spans="1:12" ht="26.25" thickBot="1" x14ac:dyDescent="0.3">
      <c r="A8" s="319"/>
      <c r="B8" s="56" t="s">
        <v>41</v>
      </c>
      <c r="C8" s="181">
        <v>4891</v>
      </c>
      <c r="D8" s="336"/>
      <c r="E8" s="337"/>
      <c r="F8" s="337"/>
      <c r="G8" s="337"/>
      <c r="H8" s="337"/>
      <c r="I8" s="337"/>
      <c r="J8" s="338"/>
    </row>
    <row r="9" spans="1:12" ht="15" customHeight="1" thickBot="1" x14ac:dyDescent="0.3">
      <c r="A9" s="320" t="s">
        <v>27</v>
      </c>
      <c r="B9" s="321"/>
      <c r="C9" s="182">
        <v>4891</v>
      </c>
      <c r="D9" s="73"/>
      <c r="E9" s="73"/>
      <c r="F9" s="73"/>
      <c r="G9" s="74"/>
      <c r="H9" s="75" t="s">
        <v>215</v>
      </c>
      <c r="I9" s="76"/>
      <c r="J9" s="77"/>
    </row>
    <row r="10" spans="1:12" ht="15.75" thickBot="1" x14ac:dyDescent="0.3">
      <c r="A10" s="78"/>
      <c r="B10" s="79"/>
      <c r="C10" s="185"/>
      <c r="D10" s="80"/>
      <c r="E10" s="80"/>
      <c r="F10" s="80"/>
      <c r="G10" s="80"/>
      <c r="H10" s="80"/>
      <c r="I10" s="80"/>
      <c r="J10" s="81"/>
    </row>
    <row r="11" spans="1:12" ht="68.25" thickBot="1" x14ac:dyDescent="0.3">
      <c r="A11" s="316" t="s">
        <v>45</v>
      </c>
      <c r="B11" s="317"/>
      <c r="C11" s="180" t="s">
        <v>39</v>
      </c>
      <c r="D11" s="52" t="s">
        <v>32</v>
      </c>
      <c r="E11" s="52" t="s">
        <v>33</v>
      </c>
      <c r="F11" s="52" t="s">
        <v>34</v>
      </c>
      <c r="G11" s="53" t="s">
        <v>35</v>
      </c>
      <c r="H11" s="54" t="s">
        <v>36</v>
      </c>
      <c r="I11" s="51" t="s">
        <v>37</v>
      </c>
      <c r="J11" s="55" t="s">
        <v>38</v>
      </c>
    </row>
    <row r="12" spans="1:12" ht="26.25" thickBot="1" x14ac:dyDescent="0.3">
      <c r="A12" s="318" t="s">
        <v>40</v>
      </c>
      <c r="B12" s="56" t="s">
        <v>23</v>
      </c>
      <c r="C12" s="186">
        <v>7637</v>
      </c>
      <c r="D12" s="58" t="s">
        <v>172</v>
      </c>
      <c r="E12" s="58" t="s">
        <v>89</v>
      </c>
      <c r="F12" s="58" t="s">
        <v>173</v>
      </c>
      <c r="G12" s="59" t="s">
        <v>136</v>
      </c>
      <c r="H12" s="60" t="s">
        <v>174</v>
      </c>
      <c r="I12" s="61" t="s">
        <v>175</v>
      </c>
      <c r="J12" s="62" t="s">
        <v>176</v>
      </c>
    </row>
    <row r="13" spans="1:12" ht="26.25" thickBot="1" x14ac:dyDescent="0.3">
      <c r="A13" s="319"/>
      <c r="B13" s="56" t="s">
        <v>41</v>
      </c>
      <c r="C13" s="186">
        <v>7637</v>
      </c>
      <c r="D13" s="58" t="s">
        <v>136</v>
      </c>
      <c r="E13" s="58" t="s">
        <v>128</v>
      </c>
      <c r="F13" s="58" t="s">
        <v>119</v>
      </c>
      <c r="G13" s="59" t="s">
        <v>177</v>
      </c>
      <c r="H13" s="60" t="s">
        <v>147</v>
      </c>
      <c r="I13" s="61" t="s">
        <v>178</v>
      </c>
      <c r="J13" s="62" t="s">
        <v>179</v>
      </c>
    </row>
    <row r="14" spans="1:12" ht="15.75" thickBot="1" x14ac:dyDescent="0.3">
      <c r="A14" s="320" t="s">
        <v>27</v>
      </c>
      <c r="B14" s="321"/>
      <c r="C14" s="187">
        <v>7637</v>
      </c>
      <c r="D14" s="73">
        <v>2.85</v>
      </c>
      <c r="E14" s="73">
        <v>0.26</v>
      </c>
      <c r="F14" s="73">
        <v>3.11</v>
      </c>
      <c r="G14" s="74">
        <v>0.22</v>
      </c>
      <c r="H14" s="75">
        <v>2.88</v>
      </c>
      <c r="I14" s="76" t="s">
        <v>59</v>
      </c>
      <c r="J14" s="77" t="s">
        <v>60</v>
      </c>
    </row>
    <row r="15" spans="1:12" ht="15.75" thickBot="1" x14ac:dyDescent="0.3">
      <c r="A15" s="78"/>
      <c r="B15" s="79"/>
      <c r="C15" s="185"/>
      <c r="D15" s="80"/>
      <c r="E15" s="80"/>
      <c r="F15" s="80"/>
      <c r="G15" s="80"/>
      <c r="H15" s="80"/>
      <c r="I15" s="80"/>
      <c r="J15" s="81"/>
    </row>
    <row r="16" spans="1:12" ht="68.25" thickBot="1" x14ac:dyDescent="0.3">
      <c r="A16" s="316" t="s">
        <v>44</v>
      </c>
      <c r="B16" s="317"/>
      <c r="C16" s="180" t="s">
        <v>39</v>
      </c>
      <c r="D16" s="52" t="s">
        <v>32</v>
      </c>
      <c r="E16" s="52" t="s">
        <v>33</v>
      </c>
      <c r="F16" s="52" t="s">
        <v>34</v>
      </c>
      <c r="G16" s="53" t="s">
        <v>35</v>
      </c>
      <c r="H16" s="54" t="s">
        <v>36</v>
      </c>
      <c r="I16" s="51" t="s">
        <v>37</v>
      </c>
      <c r="J16" s="55" t="s">
        <v>38</v>
      </c>
    </row>
    <row r="17" spans="1:10" x14ac:dyDescent="0.25">
      <c r="A17" s="326" t="s">
        <v>40</v>
      </c>
      <c r="B17" s="311" t="s">
        <v>23</v>
      </c>
      <c r="C17" s="188">
        <v>1825</v>
      </c>
      <c r="D17" s="339" t="s">
        <v>216</v>
      </c>
      <c r="E17" s="340"/>
      <c r="F17" s="340"/>
      <c r="G17" s="340"/>
      <c r="H17" s="340"/>
      <c r="I17" s="340"/>
      <c r="J17" s="341"/>
    </row>
    <row r="18" spans="1:10" ht="15.75" thickBot="1" x14ac:dyDescent="0.3">
      <c r="A18" s="327"/>
      <c r="B18" s="312"/>
      <c r="C18" s="189" t="s">
        <v>24</v>
      </c>
      <c r="D18" s="83" t="s">
        <v>198</v>
      </c>
      <c r="E18" s="83" t="s">
        <v>136</v>
      </c>
      <c r="F18" s="83" t="s">
        <v>199</v>
      </c>
      <c r="G18" s="84" t="s">
        <v>108</v>
      </c>
      <c r="H18" s="85" t="s">
        <v>200</v>
      </c>
      <c r="I18" s="86" t="s">
        <v>201</v>
      </c>
      <c r="J18" s="87" t="s">
        <v>202</v>
      </c>
    </row>
    <row r="19" spans="1:10" ht="15" customHeight="1" x14ac:dyDescent="0.25">
      <c r="A19" s="327"/>
      <c r="B19" s="329" t="s">
        <v>41</v>
      </c>
      <c r="C19" s="188">
        <v>1825</v>
      </c>
      <c r="D19" s="339" t="s">
        <v>216</v>
      </c>
      <c r="E19" s="340"/>
      <c r="F19" s="340"/>
      <c r="G19" s="340"/>
      <c r="H19" s="340"/>
      <c r="I19" s="340"/>
      <c r="J19" s="341"/>
    </row>
    <row r="20" spans="1:10" ht="15.75" thickBot="1" x14ac:dyDescent="0.3">
      <c r="A20" s="328"/>
      <c r="B20" s="312"/>
      <c r="C20" s="189">
        <v>4891</v>
      </c>
      <c r="D20" s="83">
        <v>0.31</v>
      </c>
      <c r="E20" s="83">
        <v>0.44</v>
      </c>
      <c r="F20" s="83">
        <v>0.75</v>
      </c>
      <c r="G20" s="84">
        <v>0.17</v>
      </c>
      <c r="H20" s="85">
        <v>0.61</v>
      </c>
      <c r="I20" s="86" t="s">
        <v>61</v>
      </c>
      <c r="J20" s="87" t="s">
        <v>62</v>
      </c>
    </row>
    <row r="21" spans="1:10" ht="15" customHeight="1" x14ac:dyDescent="0.25">
      <c r="A21" s="322" t="s">
        <v>27</v>
      </c>
      <c r="B21" s="323"/>
      <c r="C21" s="190">
        <v>1825</v>
      </c>
      <c r="D21" s="339" t="s">
        <v>216</v>
      </c>
      <c r="E21" s="340"/>
      <c r="F21" s="340"/>
      <c r="G21" s="340"/>
      <c r="H21" s="340"/>
      <c r="I21" s="340"/>
      <c r="J21" s="341"/>
    </row>
    <row r="22" spans="1:10" ht="15.75" thickBot="1" x14ac:dyDescent="0.3">
      <c r="A22" s="324"/>
      <c r="B22" s="325"/>
      <c r="C22" s="189">
        <v>4891</v>
      </c>
      <c r="D22" s="83" t="s">
        <v>217</v>
      </c>
      <c r="E22" s="83" t="s">
        <v>218</v>
      </c>
      <c r="F22" s="83" t="s">
        <v>219</v>
      </c>
      <c r="G22" s="84" t="s">
        <v>191</v>
      </c>
      <c r="H22" s="85" t="s">
        <v>220</v>
      </c>
      <c r="I22" s="86" t="s">
        <v>221</v>
      </c>
      <c r="J22" s="87" t="s">
        <v>222</v>
      </c>
    </row>
    <row r="23" spans="1:10" ht="15.75" thickBot="1" x14ac:dyDescent="0.3">
      <c r="A23" s="78"/>
      <c r="B23" s="79"/>
      <c r="C23" s="185"/>
      <c r="D23" s="80"/>
      <c r="E23" s="80"/>
      <c r="F23" s="80"/>
      <c r="G23" s="80"/>
      <c r="H23" s="80"/>
      <c r="I23" s="80"/>
      <c r="J23" s="81"/>
    </row>
    <row r="24" spans="1:10" ht="68.25" thickBot="1" x14ac:dyDescent="0.3">
      <c r="A24" s="316" t="s">
        <v>43</v>
      </c>
      <c r="B24" s="317"/>
      <c r="C24" s="180" t="s">
        <v>39</v>
      </c>
      <c r="D24" s="52" t="s">
        <v>32</v>
      </c>
      <c r="E24" s="52" t="s">
        <v>33</v>
      </c>
      <c r="F24" s="52" t="s">
        <v>34</v>
      </c>
      <c r="G24" s="53" t="s">
        <v>35</v>
      </c>
      <c r="H24" s="54" t="s">
        <v>36</v>
      </c>
      <c r="I24" s="51" t="s">
        <v>37</v>
      </c>
      <c r="J24" s="55" t="s">
        <v>38</v>
      </c>
    </row>
    <row r="25" spans="1:10" x14ac:dyDescent="0.25">
      <c r="A25" s="326" t="s">
        <v>40</v>
      </c>
      <c r="B25" s="311" t="s">
        <v>23</v>
      </c>
      <c r="C25" s="191">
        <v>2530</v>
      </c>
      <c r="D25" s="94">
        <v>4.58</v>
      </c>
      <c r="E25" s="94">
        <v>1.33</v>
      </c>
      <c r="F25" s="94">
        <v>5.91</v>
      </c>
      <c r="G25" s="95">
        <v>0.38</v>
      </c>
      <c r="H25" s="92">
        <v>5.16</v>
      </c>
      <c r="I25" s="96" t="s">
        <v>63</v>
      </c>
      <c r="J25" s="97" t="s">
        <v>64</v>
      </c>
    </row>
    <row r="26" spans="1:10" ht="15.75" thickBot="1" x14ac:dyDescent="0.3">
      <c r="A26" s="327"/>
      <c r="B26" s="312"/>
      <c r="C26" s="192">
        <v>7637</v>
      </c>
      <c r="D26" s="83">
        <v>1.1599999999999999</v>
      </c>
      <c r="E26" s="83">
        <v>7.0000000000000007E-2</v>
      </c>
      <c r="F26" s="83">
        <v>1.68</v>
      </c>
      <c r="G26" s="84">
        <v>0.13</v>
      </c>
      <c r="H26" s="85">
        <v>1.61</v>
      </c>
      <c r="I26" s="86" t="s">
        <v>65</v>
      </c>
      <c r="J26" s="87" t="s">
        <v>66</v>
      </c>
    </row>
    <row r="27" spans="1:10" x14ac:dyDescent="0.25">
      <c r="A27" s="327"/>
      <c r="B27" s="329" t="s">
        <v>41</v>
      </c>
      <c r="C27" s="191">
        <v>2530</v>
      </c>
      <c r="D27" s="99">
        <v>0.28999999999999998</v>
      </c>
      <c r="E27" s="99">
        <v>0.63</v>
      </c>
      <c r="F27" s="99">
        <v>0.92</v>
      </c>
      <c r="G27" s="100">
        <v>0.14000000000000001</v>
      </c>
      <c r="H27" s="98">
        <v>0.84</v>
      </c>
      <c r="I27" s="101" t="s">
        <v>67</v>
      </c>
      <c r="J27" s="102" t="s">
        <v>68</v>
      </c>
    </row>
    <row r="28" spans="1:10" ht="15.75" thickBot="1" x14ac:dyDescent="0.3">
      <c r="A28" s="328"/>
      <c r="B28" s="312"/>
      <c r="C28" s="192">
        <v>7637</v>
      </c>
      <c r="D28" s="83">
        <v>0.24</v>
      </c>
      <c r="E28" s="83">
        <v>0.33</v>
      </c>
      <c r="F28" s="83">
        <v>0.56000000000000005</v>
      </c>
      <c r="G28" s="84">
        <v>0.23</v>
      </c>
      <c r="H28" s="85">
        <v>0.49</v>
      </c>
      <c r="I28" s="86" t="s">
        <v>69</v>
      </c>
      <c r="J28" s="87" t="s">
        <v>70</v>
      </c>
    </row>
    <row r="29" spans="1:10" x14ac:dyDescent="0.25">
      <c r="A29" s="322" t="s">
        <v>27</v>
      </c>
      <c r="B29" s="323"/>
      <c r="C29" s="193">
        <v>2530</v>
      </c>
      <c r="D29" s="99">
        <v>1.44</v>
      </c>
      <c r="E29" s="99">
        <v>0.77</v>
      </c>
      <c r="F29" s="99">
        <v>2.2200000000000002</v>
      </c>
      <c r="G29" s="100">
        <v>0.16</v>
      </c>
      <c r="H29" s="98">
        <v>1.91</v>
      </c>
      <c r="I29" s="101" t="s">
        <v>71</v>
      </c>
      <c r="J29" s="102" t="s">
        <v>72</v>
      </c>
    </row>
    <row r="30" spans="1:10" ht="15.75" thickBot="1" x14ac:dyDescent="0.3">
      <c r="A30" s="324"/>
      <c r="B30" s="325"/>
      <c r="C30" s="192">
        <v>7637</v>
      </c>
      <c r="D30" s="313" t="s">
        <v>171</v>
      </c>
      <c r="E30" s="314"/>
      <c r="F30" s="314"/>
      <c r="G30" s="315"/>
      <c r="H30" s="111"/>
      <c r="I30" s="112"/>
      <c r="J30" s="113"/>
    </row>
    <row r="31" spans="1:10" ht="15.75" thickBot="1" x14ac:dyDescent="0.3">
      <c r="A31" s="78"/>
      <c r="B31" s="79"/>
      <c r="C31" s="185"/>
      <c r="D31" s="80"/>
      <c r="E31" s="80"/>
      <c r="F31" s="80"/>
      <c r="G31" s="80"/>
      <c r="H31" s="80"/>
      <c r="I31" s="80"/>
      <c r="J31" s="81"/>
    </row>
    <row r="32" spans="1:10" ht="68.25" thickBot="1" x14ac:dyDescent="0.3">
      <c r="A32" s="316" t="s">
        <v>42</v>
      </c>
      <c r="B32" s="317"/>
      <c r="C32" s="180" t="s">
        <v>39</v>
      </c>
      <c r="D32" s="52" t="s">
        <v>32</v>
      </c>
      <c r="E32" s="52" t="s">
        <v>33</v>
      </c>
      <c r="F32" s="52" t="s">
        <v>34</v>
      </c>
      <c r="G32" s="53" t="s">
        <v>35</v>
      </c>
      <c r="H32" s="54" t="s">
        <v>36</v>
      </c>
      <c r="I32" s="51" t="s">
        <v>37</v>
      </c>
      <c r="J32" s="55" t="s">
        <v>38</v>
      </c>
    </row>
    <row r="33" spans="1:10" x14ac:dyDescent="0.25">
      <c r="A33" s="326" t="s">
        <v>40</v>
      </c>
      <c r="B33" s="311" t="s">
        <v>23</v>
      </c>
      <c r="C33" s="188">
        <v>1825</v>
      </c>
      <c r="D33" s="94">
        <v>4.25</v>
      </c>
      <c r="E33" s="94">
        <v>0.64</v>
      </c>
      <c r="F33" s="94">
        <v>4.9000000000000004</v>
      </c>
      <c r="G33" s="95">
        <v>0.11</v>
      </c>
      <c r="H33" s="92">
        <v>4.34</v>
      </c>
      <c r="I33" s="96" t="s">
        <v>53</v>
      </c>
      <c r="J33" s="97" t="s">
        <v>54</v>
      </c>
    </row>
    <row r="34" spans="1:10" ht="15.75" thickBot="1" x14ac:dyDescent="0.3">
      <c r="A34" s="327"/>
      <c r="B34" s="312"/>
      <c r="C34" s="189" t="s">
        <v>24</v>
      </c>
      <c r="D34" s="83">
        <v>3.84</v>
      </c>
      <c r="E34" s="83">
        <v>0.56999999999999995</v>
      </c>
      <c r="F34" s="83">
        <v>4.4000000000000004</v>
      </c>
      <c r="G34" s="84">
        <v>0.18</v>
      </c>
      <c r="H34" s="85">
        <v>3.95</v>
      </c>
      <c r="I34" s="86" t="s">
        <v>57</v>
      </c>
      <c r="J34" s="87" t="s">
        <v>58</v>
      </c>
    </row>
    <row r="35" spans="1:10" ht="15" customHeight="1" x14ac:dyDescent="0.25">
      <c r="A35" s="327"/>
      <c r="B35" s="311" t="s">
        <v>41</v>
      </c>
      <c r="C35" s="188">
        <v>1825</v>
      </c>
      <c r="D35" s="94">
        <v>0.18</v>
      </c>
      <c r="E35" s="94">
        <v>0.93</v>
      </c>
      <c r="F35" s="94">
        <v>1.1100000000000001</v>
      </c>
      <c r="G35" s="95">
        <v>0.76</v>
      </c>
      <c r="H35" s="92">
        <v>1.03</v>
      </c>
      <c r="I35" s="96" t="s">
        <v>25</v>
      </c>
      <c r="J35" s="97" t="s">
        <v>26</v>
      </c>
    </row>
    <row r="36" spans="1:10" ht="15.75" thickBot="1" x14ac:dyDescent="0.3">
      <c r="A36" s="328"/>
      <c r="B36" s="312"/>
      <c r="C36" s="189">
        <v>4891</v>
      </c>
      <c r="D36" s="83">
        <v>0.24</v>
      </c>
      <c r="E36" s="83">
        <v>0.68</v>
      </c>
      <c r="F36" s="83">
        <v>0.92</v>
      </c>
      <c r="G36" s="84">
        <v>0.24</v>
      </c>
      <c r="H36" s="85">
        <v>0.83</v>
      </c>
      <c r="I36" s="86" t="s">
        <v>55</v>
      </c>
      <c r="J36" s="87" t="s">
        <v>56</v>
      </c>
    </row>
    <row r="37" spans="1:10" ht="15" customHeight="1" x14ac:dyDescent="0.25">
      <c r="A37" s="322" t="s">
        <v>27</v>
      </c>
      <c r="B37" s="323"/>
      <c r="C37" s="190">
        <v>1825</v>
      </c>
      <c r="D37" s="99">
        <v>0.87</v>
      </c>
      <c r="E37" s="99">
        <v>0.26</v>
      </c>
      <c r="F37" s="99">
        <v>1.1299999999999999</v>
      </c>
      <c r="G37" s="100">
        <v>0.2</v>
      </c>
      <c r="H37" s="98">
        <v>0.99</v>
      </c>
      <c r="I37" s="101" t="s">
        <v>28</v>
      </c>
      <c r="J37" s="102" t="s">
        <v>29</v>
      </c>
    </row>
    <row r="38" spans="1:10" ht="15.75" thickBot="1" x14ac:dyDescent="0.3">
      <c r="A38" s="324"/>
      <c r="B38" s="325"/>
      <c r="C38" s="189">
        <v>4891</v>
      </c>
      <c r="D38" s="83">
        <v>2.19</v>
      </c>
      <c r="E38" s="83">
        <v>0.43</v>
      </c>
      <c r="F38" s="83">
        <v>2.62</v>
      </c>
      <c r="G38" s="84">
        <v>0.11</v>
      </c>
      <c r="H38" s="85">
        <v>2.2799999999999998</v>
      </c>
      <c r="I38" s="86" t="s">
        <v>30</v>
      </c>
      <c r="J38" s="87" t="s">
        <v>31</v>
      </c>
    </row>
    <row r="39" spans="1:10" ht="16.5" thickBot="1" x14ac:dyDescent="0.3">
      <c r="A39" s="78"/>
      <c r="B39" s="88"/>
      <c r="C39" s="185"/>
      <c r="D39" s="80"/>
      <c r="E39" s="80"/>
      <c r="F39" s="80"/>
      <c r="G39" s="80"/>
      <c r="H39" s="80"/>
      <c r="I39" s="80"/>
      <c r="J39" s="81"/>
    </row>
    <row r="40" spans="1:10" ht="68.25" thickBot="1" x14ac:dyDescent="0.3">
      <c r="A40" s="316" t="s">
        <v>48</v>
      </c>
      <c r="B40" s="317"/>
      <c r="C40" s="180" t="s">
        <v>39</v>
      </c>
      <c r="D40" s="52" t="s">
        <v>32</v>
      </c>
      <c r="E40" s="52" t="s">
        <v>33</v>
      </c>
      <c r="F40" s="52" t="s">
        <v>34</v>
      </c>
      <c r="G40" s="53" t="s">
        <v>35</v>
      </c>
      <c r="H40" s="54" t="s">
        <v>36</v>
      </c>
      <c r="I40" s="51" t="s">
        <v>37</v>
      </c>
      <c r="J40" s="55" t="s">
        <v>38</v>
      </c>
    </row>
    <row r="41" spans="1:10" x14ac:dyDescent="0.25">
      <c r="A41" s="326" t="s">
        <v>40</v>
      </c>
      <c r="B41" s="311" t="s">
        <v>23</v>
      </c>
      <c r="C41" s="194">
        <v>13917</v>
      </c>
      <c r="D41" s="94" t="s">
        <v>118</v>
      </c>
      <c r="E41" s="94" t="s">
        <v>136</v>
      </c>
      <c r="F41" s="94" t="s">
        <v>137</v>
      </c>
      <c r="G41" s="95" t="s">
        <v>128</v>
      </c>
      <c r="H41" s="92" t="s">
        <v>125</v>
      </c>
      <c r="I41" s="96" t="s">
        <v>138</v>
      </c>
      <c r="J41" s="97" t="s">
        <v>139</v>
      </c>
    </row>
    <row r="42" spans="1:10" ht="15.75" thickBot="1" x14ac:dyDescent="0.3">
      <c r="A42" s="327"/>
      <c r="B42" s="312"/>
      <c r="C42" s="192">
        <v>7637</v>
      </c>
      <c r="D42" s="83" t="s">
        <v>140</v>
      </c>
      <c r="E42" s="83" t="s">
        <v>141</v>
      </c>
      <c r="F42" s="83" t="s">
        <v>142</v>
      </c>
      <c r="G42" s="84" t="s">
        <v>143</v>
      </c>
      <c r="H42" s="85" t="s">
        <v>144</v>
      </c>
      <c r="I42" s="86" t="s">
        <v>145</v>
      </c>
      <c r="J42" s="87" t="s">
        <v>146</v>
      </c>
    </row>
    <row r="43" spans="1:10" ht="15" customHeight="1" x14ac:dyDescent="0.25">
      <c r="A43" s="327"/>
      <c r="B43" s="329" t="s">
        <v>41</v>
      </c>
      <c r="C43" s="194">
        <v>13917</v>
      </c>
      <c r="D43" s="99" t="s">
        <v>147</v>
      </c>
      <c r="E43" s="99" t="s">
        <v>148</v>
      </c>
      <c r="F43" s="99" t="s">
        <v>141</v>
      </c>
      <c r="G43" s="100" t="s">
        <v>149</v>
      </c>
      <c r="H43" s="98" t="s">
        <v>150</v>
      </c>
      <c r="I43" s="101" t="s">
        <v>151</v>
      </c>
      <c r="J43" s="102" t="s">
        <v>152</v>
      </c>
    </row>
    <row r="44" spans="1:10" ht="15.75" thickBot="1" x14ac:dyDescent="0.3">
      <c r="A44" s="328"/>
      <c r="B44" s="312"/>
      <c r="C44" s="192">
        <v>7637</v>
      </c>
      <c r="D44" s="83" t="s">
        <v>153</v>
      </c>
      <c r="E44" s="83" t="s">
        <v>154</v>
      </c>
      <c r="F44" s="83" t="s">
        <v>155</v>
      </c>
      <c r="G44" s="84" t="s">
        <v>156</v>
      </c>
      <c r="H44" s="85" t="s">
        <v>157</v>
      </c>
      <c r="I44" s="86" t="s">
        <v>158</v>
      </c>
      <c r="J44" s="87" t="s">
        <v>159</v>
      </c>
    </row>
    <row r="45" spans="1:10" ht="15" customHeight="1" thickBot="1" x14ac:dyDescent="0.3">
      <c r="A45" s="322" t="s">
        <v>27</v>
      </c>
      <c r="B45" s="323"/>
      <c r="C45" s="195">
        <v>13917</v>
      </c>
      <c r="D45" s="313" t="s">
        <v>171</v>
      </c>
      <c r="E45" s="314"/>
      <c r="F45" s="314"/>
      <c r="G45" s="315"/>
      <c r="H45" s="111"/>
      <c r="I45" s="112"/>
      <c r="J45" s="113"/>
    </row>
    <row r="46" spans="1:10" ht="15.75" thickBot="1" x14ac:dyDescent="0.3">
      <c r="A46" s="324"/>
      <c r="B46" s="325"/>
      <c r="C46" s="192">
        <v>7637</v>
      </c>
      <c r="D46" s="83" t="s">
        <v>121</v>
      </c>
      <c r="E46" s="83" t="s">
        <v>132</v>
      </c>
      <c r="F46" s="83" t="s">
        <v>133</v>
      </c>
      <c r="G46" s="84" t="s">
        <v>113</v>
      </c>
      <c r="H46" s="85" t="s">
        <v>122</v>
      </c>
      <c r="I46" s="86" t="s">
        <v>134</v>
      </c>
      <c r="J46" s="87" t="s">
        <v>135</v>
      </c>
    </row>
    <row r="47" spans="1:10" ht="15.75" thickBot="1" x14ac:dyDescent="0.3">
      <c r="A47" s="78"/>
      <c r="B47" s="79"/>
      <c r="C47" s="185"/>
      <c r="D47" s="80"/>
      <c r="E47" s="80"/>
      <c r="F47" s="80"/>
      <c r="G47" s="80"/>
      <c r="H47" s="80"/>
      <c r="I47" s="80"/>
      <c r="J47" s="81"/>
    </row>
    <row r="48" spans="1:10" ht="68.25" thickBot="1" x14ac:dyDescent="0.3">
      <c r="A48" s="316" t="s">
        <v>49</v>
      </c>
      <c r="B48" s="317"/>
      <c r="C48" s="180" t="s">
        <v>39</v>
      </c>
      <c r="D48" s="52" t="s">
        <v>32</v>
      </c>
      <c r="E48" s="52" t="s">
        <v>33</v>
      </c>
      <c r="F48" s="52" t="s">
        <v>34</v>
      </c>
      <c r="G48" s="53" t="s">
        <v>35</v>
      </c>
      <c r="H48" s="54" t="s">
        <v>36</v>
      </c>
      <c r="I48" s="51" t="s">
        <v>37</v>
      </c>
      <c r="J48" s="55" t="s">
        <v>38</v>
      </c>
    </row>
    <row r="49" spans="1:13" x14ac:dyDescent="0.25">
      <c r="A49" s="326" t="s">
        <v>40</v>
      </c>
      <c r="B49" s="311" t="s">
        <v>23</v>
      </c>
      <c r="C49" s="188">
        <v>1825</v>
      </c>
      <c r="D49" s="94">
        <v>1.27</v>
      </c>
      <c r="E49" s="94">
        <v>0.44</v>
      </c>
      <c r="F49" s="94">
        <v>1.71</v>
      </c>
      <c r="G49" s="95">
        <v>0.11</v>
      </c>
      <c r="H49" s="92">
        <v>1.48</v>
      </c>
      <c r="I49" s="96" t="s">
        <v>73</v>
      </c>
      <c r="J49" s="97" t="s">
        <v>74</v>
      </c>
    </row>
    <row r="50" spans="1:13" ht="15.75" thickBot="1" x14ac:dyDescent="0.3">
      <c r="A50" s="327"/>
      <c r="B50" s="312"/>
      <c r="C50" s="189" t="s">
        <v>24</v>
      </c>
      <c r="D50" s="83">
        <v>1.96</v>
      </c>
      <c r="E50" s="83">
        <v>0.16</v>
      </c>
      <c r="F50" s="83">
        <v>2.11</v>
      </c>
      <c r="G50" s="84">
        <v>0.09</v>
      </c>
      <c r="H50" s="85">
        <v>1.97</v>
      </c>
      <c r="I50" s="86" t="s">
        <v>75</v>
      </c>
      <c r="J50" s="87" t="s">
        <v>76</v>
      </c>
    </row>
    <row r="51" spans="1:13" ht="15" customHeight="1" x14ac:dyDescent="0.25">
      <c r="A51" s="327"/>
      <c r="B51" s="329" t="s">
        <v>41</v>
      </c>
      <c r="C51" s="188">
        <v>1825</v>
      </c>
      <c r="D51" s="99">
        <v>0.01</v>
      </c>
      <c r="E51" s="99">
        <v>0.22</v>
      </c>
      <c r="F51" s="99">
        <v>0.23</v>
      </c>
      <c r="G51" s="100">
        <v>0.14000000000000001</v>
      </c>
      <c r="H51" s="98">
        <v>0.22</v>
      </c>
      <c r="I51" s="101" t="s">
        <v>77</v>
      </c>
      <c r="J51" s="102" t="s">
        <v>78</v>
      </c>
    </row>
    <row r="52" spans="1:13" ht="15.75" thickBot="1" x14ac:dyDescent="0.3">
      <c r="A52" s="328"/>
      <c r="B52" s="312"/>
      <c r="C52" s="189">
        <v>4891</v>
      </c>
      <c r="D52" s="83">
        <v>0.35</v>
      </c>
      <c r="E52" s="83">
        <v>0.48</v>
      </c>
      <c r="F52" s="83">
        <v>0.83</v>
      </c>
      <c r="G52" s="84">
        <v>0.33</v>
      </c>
      <c r="H52" s="85">
        <v>0.7</v>
      </c>
      <c r="I52" s="86" t="s">
        <v>79</v>
      </c>
      <c r="J52" s="87" t="s">
        <v>80</v>
      </c>
    </row>
    <row r="53" spans="1:13" ht="15" customHeight="1" x14ac:dyDescent="0.25">
      <c r="A53" s="322" t="s">
        <v>27</v>
      </c>
      <c r="B53" s="323"/>
      <c r="C53" s="190">
        <v>1825</v>
      </c>
      <c r="D53" s="99">
        <v>1.1299999999999999</v>
      </c>
      <c r="E53" s="99">
        <v>0.19</v>
      </c>
      <c r="F53" s="99">
        <v>1.33</v>
      </c>
      <c r="G53" s="100">
        <v>0.14000000000000001</v>
      </c>
      <c r="H53" s="98">
        <v>1.1499999999999999</v>
      </c>
      <c r="I53" s="101" t="s">
        <v>81</v>
      </c>
      <c r="J53" s="102" t="s">
        <v>82</v>
      </c>
    </row>
    <row r="54" spans="1:13" ht="15.75" thickBot="1" x14ac:dyDescent="0.3">
      <c r="A54" s="324"/>
      <c r="B54" s="325"/>
      <c r="C54" s="189">
        <v>4891</v>
      </c>
      <c r="D54" s="83">
        <v>1.71</v>
      </c>
      <c r="E54" s="83">
        <v>0.48</v>
      </c>
      <c r="F54" s="83" t="s">
        <v>86</v>
      </c>
      <c r="G54" s="84">
        <v>0.18</v>
      </c>
      <c r="H54" s="85">
        <v>1.75</v>
      </c>
      <c r="I54" s="86" t="s">
        <v>83</v>
      </c>
      <c r="J54" s="87" t="s">
        <v>84</v>
      </c>
    </row>
    <row r="55" spans="1:13" ht="15.75" thickBot="1" x14ac:dyDescent="0.3">
      <c r="A55" s="78"/>
      <c r="B55" s="79"/>
      <c r="C55" s="185"/>
      <c r="D55" s="80"/>
      <c r="E55" s="80"/>
      <c r="F55" s="80"/>
      <c r="G55" s="80"/>
      <c r="H55" s="80"/>
      <c r="I55" s="80"/>
      <c r="J55" s="81"/>
    </row>
    <row r="56" spans="1:13" ht="68.25" thickBot="1" x14ac:dyDescent="0.3">
      <c r="A56" s="316" t="s">
        <v>50</v>
      </c>
      <c r="B56" s="317"/>
      <c r="C56" s="180" t="s">
        <v>39</v>
      </c>
      <c r="D56" s="52" t="s">
        <v>32</v>
      </c>
      <c r="E56" s="52" t="s">
        <v>33</v>
      </c>
      <c r="F56" s="52" t="s">
        <v>34</v>
      </c>
      <c r="G56" s="53" t="s">
        <v>35</v>
      </c>
      <c r="H56" s="54" t="s">
        <v>36</v>
      </c>
      <c r="I56" s="51" t="s">
        <v>37</v>
      </c>
      <c r="J56" s="55" t="s">
        <v>38</v>
      </c>
    </row>
    <row r="57" spans="1:13" x14ac:dyDescent="0.25">
      <c r="A57" s="326" t="s">
        <v>40</v>
      </c>
      <c r="B57" s="311" t="s">
        <v>23</v>
      </c>
      <c r="C57" s="194">
        <v>13917</v>
      </c>
      <c r="D57" s="94">
        <v>2.4300000000000002</v>
      </c>
      <c r="E57" s="94">
        <v>0.28999999999999998</v>
      </c>
      <c r="F57" s="94">
        <v>2.73</v>
      </c>
      <c r="G57" s="95">
        <v>0.13</v>
      </c>
      <c r="H57" s="92" t="s">
        <v>87</v>
      </c>
      <c r="I57" s="96" t="s">
        <v>93</v>
      </c>
      <c r="J57" s="97" t="s">
        <v>94</v>
      </c>
    </row>
    <row r="58" spans="1:13" ht="15.75" thickBot="1" x14ac:dyDescent="0.3">
      <c r="A58" s="327"/>
      <c r="B58" s="312"/>
      <c r="C58" s="192">
        <v>7637</v>
      </c>
      <c r="D58" s="83">
        <v>8.19</v>
      </c>
      <c r="E58" s="83">
        <v>0.68</v>
      </c>
      <c r="F58" s="83">
        <v>8.8800000000000008</v>
      </c>
      <c r="G58" s="84">
        <v>0.17</v>
      </c>
      <c r="H58" s="85" t="s">
        <v>88</v>
      </c>
      <c r="I58" s="86" t="s">
        <v>95</v>
      </c>
      <c r="J58" s="87" t="s">
        <v>96</v>
      </c>
    </row>
    <row r="59" spans="1:13" ht="15" customHeight="1" x14ac:dyDescent="0.25">
      <c r="A59" s="327"/>
      <c r="B59" s="329" t="s">
        <v>41</v>
      </c>
      <c r="C59" s="194">
        <v>13917</v>
      </c>
      <c r="D59" s="99">
        <v>0.18</v>
      </c>
      <c r="E59" s="99">
        <v>0.1</v>
      </c>
      <c r="F59" s="99">
        <v>0.28000000000000003</v>
      </c>
      <c r="G59" s="100">
        <v>0.12</v>
      </c>
      <c r="H59" s="98" t="s">
        <v>89</v>
      </c>
      <c r="I59" s="101" t="s">
        <v>97</v>
      </c>
      <c r="J59" s="102" t="s">
        <v>98</v>
      </c>
    </row>
    <row r="60" spans="1:13" ht="15.75" thickBot="1" x14ac:dyDescent="0.3">
      <c r="A60" s="328"/>
      <c r="B60" s="312"/>
      <c r="C60" s="192">
        <v>7637</v>
      </c>
      <c r="D60" s="83">
        <v>0.45</v>
      </c>
      <c r="E60" s="83">
        <v>0.12</v>
      </c>
      <c r="F60" s="83">
        <v>0.56999999999999995</v>
      </c>
      <c r="G60" s="84" t="s">
        <v>85</v>
      </c>
      <c r="H60" s="85" t="s">
        <v>90</v>
      </c>
      <c r="I60" s="86" t="s">
        <v>99</v>
      </c>
      <c r="J60" s="87" t="s">
        <v>100</v>
      </c>
      <c r="M60" s="117"/>
    </row>
    <row r="61" spans="1:13" ht="15" customHeight="1" x14ac:dyDescent="0.25">
      <c r="A61" s="322" t="s">
        <v>27</v>
      </c>
      <c r="B61" s="323"/>
      <c r="C61" s="195">
        <v>13917</v>
      </c>
      <c r="D61" s="99">
        <v>2.85</v>
      </c>
      <c r="E61" s="99">
        <v>0.12</v>
      </c>
      <c r="F61" s="99">
        <v>2.97</v>
      </c>
      <c r="G61" s="100">
        <v>0.18</v>
      </c>
      <c r="H61" s="98" t="s">
        <v>91</v>
      </c>
      <c r="I61" s="101" t="s">
        <v>101</v>
      </c>
      <c r="J61" s="102" t="s">
        <v>102</v>
      </c>
    </row>
    <row r="62" spans="1:13" ht="15.75" thickBot="1" x14ac:dyDescent="0.3">
      <c r="A62" s="324"/>
      <c r="B62" s="325"/>
      <c r="C62" s="192">
        <v>7637</v>
      </c>
      <c r="D62" s="83">
        <v>0.95</v>
      </c>
      <c r="E62" s="83">
        <v>0.51</v>
      </c>
      <c r="F62" s="83">
        <v>1.46</v>
      </c>
      <c r="G62" s="84">
        <v>0.19</v>
      </c>
      <c r="H62" s="85" t="s">
        <v>92</v>
      </c>
      <c r="I62" s="86" t="s">
        <v>103</v>
      </c>
      <c r="J62" s="87" t="s">
        <v>104</v>
      </c>
    </row>
    <row r="63" spans="1:13" ht="15.75" thickBot="1" x14ac:dyDescent="0.3">
      <c r="A63" s="78"/>
      <c r="B63" s="79"/>
      <c r="C63" s="185"/>
      <c r="D63" s="80"/>
      <c r="E63" s="80"/>
      <c r="F63" s="80"/>
      <c r="G63" s="80"/>
      <c r="H63" s="80"/>
      <c r="I63" s="80"/>
      <c r="J63" s="81"/>
    </row>
    <row r="64" spans="1:13" ht="68.25" thickBot="1" x14ac:dyDescent="0.3">
      <c r="A64" s="316" t="s">
        <v>51</v>
      </c>
      <c r="B64" s="317"/>
      <c r="C64" s="180" t="s">
        <v>39</v>
      </c>
      <c r="D64" s="52" t="s">
        <v>32</v>
      </c>
      <c r="E64" s="52" t="s">
        <v>33</v>
      </c>
      <c r="F64" s="52" t="s">
        <v>34</v>
      </c>
      <c r="G64" s="53" t="s">
        <v>35</v>
      </c>
      <c r="H64" s="54" t="s">
        <v>36</v>
      </c>
      <c r="I64" s="51" t="s">
        <v>37</v>
      </c>
      <c r="J64" s="55" t="s">
        <v>38</v>
      </c>
    </row>
    <row r="65" spans="1:13" x14ac:dyDescent="0.25">
      <c r="A65" s="326" t="s">
        <v>40</v>
      </c>
      <c r="B65" s="311" t="s">
        <v>23</v>
      </c>
      <c r="C65" s="188">
        <v>1825</v>
      </c>
      <c r="D65" s="94" t="s">
        <v>180</v>
      </c>
      <c r="E65" s="94" t="s">
        <v>181</v>
      </c>
      <c r="F65" s="94" t="s">
        <v>91</v>
      </c>
      <c r="G65" s="95" t="s">
        <v>128</v>
      </c>
      <c r="H65" s="92">
        <v>2.81</v>
      </c>
      <c r="I65" s="96" t="s">
        <v>182</v>
      </c>
      <c r="J65" s="97" t="s">
        <v>183</v>
      </c>
    </row>
    <row r="66" spans="1:13" ht="15.75" thickBot="1" x14ac:dyDescent="0.3">
      <c r="A66" s="327"/>
      <c r="B66" s="312"/>
      <c r="C66" s="189" t="s">
        <v>24</v>
      </c>
      <c r="D66" s="83" t="s">
        <v>184</v>
      </c>
      <c r="E66" s="83" t="s">
        <v>185</v>
      </c>
      <c r="F66" s="83" t="s">
        <v>186</v>
      </c>
      <c r="G66" s="84" t="s">
        <v>177</v>
      </c>
      <c r="H66" s="85" t="s">
        <v>187</v>
      </c>
      <c r="I66" s="86" t="s">
        <v>188</v>
      </c>
      <c r="J66" s="87" t="s">
        <v>189</v>
      </c>
    </row>
    <row r="67" spans="1:13" ht="15" customHeight="1" x14ac:dyDescent="0.25">
      <c r="A67" s="327"/>
      <c r="B67" s="329" t="s">
        <v>41</v>
      </c>
      <c r="C67" s="188">
        <v>1825</v>
      </c>
      <c r="D67" s="99" t="s">
        <v>190</v>
      </c>
      <c r="E67" s="99" t="s">
        <v>191</v>
      </c>
      <c r="F67" s="99" t="s">
        <v>192</v>
      </c>
      <c r="G67" s="100" t="s">
        <v>191</v>
      </c>
      <c r="H67" s="98" t="s">
        <v>136</v>
      </c>
      <c r="I67" s="101" t="s">
        <v>193</v>
      </c>
      <c r="J67" s="102" t="s">
        <v>194</v>
      </c>
    </row>
    <row r="68" spans="1:13" ht="15.75" thickBot="1" x14ac:dyDescent="0.3">
      <c r="A68" s="328"/>
      <c r="B68" s="312"/>
      <c r="C68" s="189">
        <v>4891</v>
      </c>
      <c r="D68" s="83" t="s">
        <v>115</v>
      </c>
      <c r="E68" s="83" t="s">
        <v>85</v>
      </c>
      <c r="F68" s="83" t="s">
        <v>195</v>
      </c>
      <c r="G68" s="84" t="s">
        <v>177</v>
      </c>
      <c r="H68" s="85" t="s">
        <v>118</v>
      </c>
      <c r="I68" s="86" t="s">
        <v>196</v>
      </c>
      <c r="J68" s="87" t="s">
        <v>197</v>
      </c>
      <c r="M68" s="118"/>
    </row>
    <row r="69" spans="1:13" ht="15" customHeight="1" x14ac:dyDescent="0.25">
      <c r="A69" s="322" t="s">
        <v>27</v>
      </c>
      <c r="B69" s="323"/>
      <c r="C69" s="190">
        <v>1825</v>
      </c>
      <c r="D69" s="99" t="s">
        <v>160</v>
      </c>
      <c r="E69" s="99" t="s">
        <v>161</v>
      </c>
      <c r="F69" s="99" t="s">
        <v>162</v>
      </c>
      <c r="G69" s="100" t="s">
        <v>126</v>
      </c>
      <c r="H69" s="98" t="s">
        <v>141</v>
      </c>
      <c r="I69" s="101" t="s">
        <v>163</v>
      </c>
      <c r="J69" s="102" t="s">
        <v>164</v>
      </c>
    </row>
    <row r="70" spans="1:13" ht="15.75" thickBot="1" x14ac:dyDescent="0.3">
      <c r="A70" s="324"/>
      <c r="B70" s="325"/>
      <c r="C70" s="189">
        <v>4891</v>
      </c>
      <c r="D70" s="83" t="s">
        <v>165</v>
      </c>
      <c r="E70" s="83" t="s">
        <v>166</v>
      </c>
      <c r="F70" s="83" t="s">
        <v>112</v>
      </c>
      <c r="G70" s="84" t="s">
        <v>167</v>
      </c>
      <c r="H70" s="85" t="s">
        <v>168</v>
      </c>
      <c r="I70" s="86" t="s">
        <v>169</v>
      </c>
      <c r="J70" s="87" t="s">
        <v>170</v>
      </c>
    </row>
    <row r="71" spans="1:13" ht="15.75" thickBot="1" x14ac:dyDescent="0.3">
      <c r="A71" s="78"/>
      <c r="B71" s="79"/>
      <c r="C71" s="185"/>
      <c r="D71" s="80"/>
      <c r="E71" s="80"/>
      <c r="F71" s="80"/>
      <c r="G71" s="80"/>
      <c r="H71" s="80"/>
      <c r="I71" s="80"/>
      <c r="J71" s="81"/>
    </row>
    <row r="72" spans="1:13" ht="68.25" thickBot="1" x14ac:dyDescent="0.3">
      <c r="A72" s="316" t="s">
        <v>52</v>
      </c>
      <c r="B72" s="317"/>
      <c r="C72" s="180" t="s">
        <v>39</v>
      </c>
      <c r="D72" s="52" t="s">
        <v>32</v>
      </c>
      <c r="E72" s="52" t="s">
        <v>33</v>
      </c>
      <c r="F72" s="52" t="s">
        <v>34</v>
      </c>
      <c r="G72" s="53" t="s">
        <v>35</v>
      </c>
      <c r="H72" s="54" t="s">
        <v>36</v>
      </c>
      <c r="I72" s="51" t="s">
        <v>37</v>
      </c>
      <c r="J72" s="55" t="s">
        <v>38</v>
      </c>
    </row>
    <row r="73" spans="1:13" x14ac:dyDescent="0.25">
      <c r="A73" s="326" t="s">
        <v>40</v>
      </c>
      <c r="B73" s="311" t="s">
        <v>23</v>
      </c>
      <c r="C73" s="194">
        <v>13917</v>
      </c>
      <c r="D73" s="94" t="s">
        <v>105</v>
      </c>
      <c r="E73" s="94" t="s">
        <v>106</v>
      </c>
      <c r="F73" s="94" t="s">
        <v>107</v>
      </c>
      <c r="G73" s="95" t="s">
        <v>108</v>
      </c>
      <c r="H73" s="92" t="s">
        <v>109</v>
      </c>
      <c r="I73" s="96" t="s">
        <v>110</v>
      </c>
      <c r="J73" s="97" t="s">
        <v>111</v>
      </c>
    </row>
    <row r="74" spans="1:13" ht="15.75" thickBot="1" x14ac:dyDescent="0.3">
      <c r="A74" s="327"/>
      <c r="B74" s="312"/>
      <c r="C74" s="192">
        <v>7637</v>
      </c>
      <c r="D74" s="83" t="s">
        <v>112</v>
      </c>
      <c r="E74" s="83" t="s">
        <v>113</v>
      </c>
      <c r="F74" s="83" t="s">
        <v>114</v>
      </c>
      <c r="G74" s="84" t="s">
        <v>115</v>
      </c>
      <c r="H74" s="85" t="s">
        <v>112</v>
      </c>
      <c r="I74" s="86" t="s">
        <v>116</v>
      </c>
      <c r="J74" s="87" t="s">
        <v>117</v>
      </c>
    </row>
    <row r="75" spans="1:13" x14ac:dyDescent="0.25">
      <c r="A75" s="327"/>
      <c r="B75" s="329" t="s">
        <v>41</v>
      </c>
      <c r="C75" s="194">
        <v>13917</v>
      </c>
      <c r="D75" s="99" t="s">
        <v>118</v>
      </c>
      <c r="E75" s="99" t="s">
        <v>119</v>
      </c>
      <c r="F75" s="99" t="s">
        <v>120</v>
      </c>
      <c r="G75" s="100" t="s">
        <v>121</v>
      </c>
      <c r="H75" s="98" t="s">
        <v>122</v>
      </c>
      <c r="I75" s="101" t="s">
        <v>123</v>
      </c>
      <c r="J75" s="102" t="s">
        <v>124</v>
      </c>
    </row>
    <row r="76" spans="1:13" ht="15.75" thickBot="1" x14ac:dyDescent="0.3">
      <c r="A76" s="328"/>
      <c r="B76" s="312"/>
      <c r="C76" s="192">
        <v>7637</v>
      </c>
      <c r="D76" s="83" t="s">
        <v>125</v>
      </c>
      <c r="E76" s="83" t="s">
        <v>126</v>
      </c>
      <c r="F76" s="83" t="s">
        <v>127</v>
      </c>
      <c r="G76" s="84" t="s">
        <v>128</v>
      </c>
      <c r="H76" s="85" t="s">
        <v>129</v>
      </c>
      <c r="I76" s="86" t="s">
        <v>130</v>
      </c>
      <c r="J76" s="87" t="s">
        <v>131</v>
      </c>
    </row>
    <row r="77" spans="1:13" x14ac:dyDescent="0.25">
      <c r="A77" s="322" t="s">
        <v>27</v>
      </c>
      <c r="B77" s="323"/>
      <c r="C77" s="195">
        <v>13917</v>
      </c>
      <c r="D77" s="99">
        <v>2.73</v>
      </c>
      <c r="E77" s="99">
        <v>0.21</v>
      </c>
      <c r="F77" s="99">
        <v>2.94</v>
      </c>
      <c r="G77" s="100">
        <v>0.18</v>
      </c>
      <c r="H77" s="98">
        <v>2.76</v>
      </c>
      <c r="I77" s="170" t="s">
        <v>262</v>
      </c>
      <c r="J77" s="102" t="s">
        <v>263</v>
      </c>
    </row>
    <row r="78" spans="1:13" ht="15.75" thickBot="1" x14ac:dyDescent="0.3">
      <c r="A78" s="324"/>
      <c r="B78" s="325"/>
      <c r="C78" s="192">
        <v>7637</v>
      </c>
      <c r="D78" s="83">
        <v>3.38</v>
      </c>
      <c r="E78" s="83">
        <v>0.34</v>
      </c>
      <c r="F78" s="83">
        <v>3.72</v>
      </c>
      <c r="G78" s="84">
        <v>0.18</v>
      </c>
      <c r="H78" s="85">
        <v>3.45</v>
      </c>
      <c r="I78" s="86" t="s">
        <v>260</v>
      </c>
      <c r="J78" s="160" t="s">
        <v>261</v>
      </c>
    </row>
    <row r="79" spans="1:13" ht="15.75" thickBot="1" x14ac:dyDescent="0.3">
      <c r="A79" s="78"/>
      <c r="B79" s="79"/>
      <c r="C79" s="185"/>
      <c r="D79" s="80"/>
      <c r="E79" s="80"/>
      <c r="F79" s="80"/>
      <c r="G79" s="80"/>
      <c r="H79" s="80"/>
      <c r="I79" s="80"/>
      <c r="J79" s="81"/>
    </row>
    <row r="80" spans="1:13" ht="68.25" thickBot="1" x14ac:dyDescent="0.3">
      <c r="A80" s="316" t="s">
        <v>251</v>
      </c>
      <c r="B80" s="317"/>
      <c r="C80" s="180" t="s">
        <v>39</v>
      </c>
      <c r="D80" s="52" t="s">
        <v>32</v>
      </c>
      <c r="E80" s="52" t="s">
        <v>33</v>
      </c>
      <c r="F80" s="52" t="s">
        <v>34</v>
      </c>
      <c r="G80" s="53" t="s">
        <v>35</v>
      </c>
      <c r="H80" s="54" t="s">
        <v>36</v>
      </c>
      <c r="I80" s="51" t="s">
        <v>37</v>
      </c>
      <c r="J80" s="55" t="s">
        <v>38</v>
      </c>
    </row>
    <row r="81" spans="1:10" x14ac:dyDescent="0.25">
      <c r="A81" s="326" t="s">
        <v>40</v>
      </c>
      <c r="B81" s="311" t="s">
        <v>23</v>
      </c>
      <c r="C81" s="188">
        <v>1825</v>
      </c>
      <c r="D81" s="94">
        <v>3.26</v>
      </c>
      <c r="E81" s="94">
        <v>0.06</v>
      </c>
      <c r="F81" s="94">
        <v>3.32</v>
      </c>
      <c r="G81" s="138">
        <v>0.17</v>
      </c>
      <c r="H81" s="139">
        <v>3.25</v>
      </c>
      <c r="I81" s="158" t="s">
        <v>254</v>
      </c>
      <c r="J81" s="97" t="s">
        <v>255</v>
      </c>
    </row>
    <row r="82" spans="1:10" ht="15.75" thickBot="1" x14ac:dyDescent="0.3">
      <c r="A82" s="327"/>
      <c r="B82" s="312"/>
      <c r="C82" s="189" t="s">
        <v>24</v>
      </c>
      <c r="D82" s="83">
        <v>2.98</v>
      </c>
      <c r="E82" s="83">
        <v>0.27</v>
      </c>
      <c r="F82" s="83">
        <v>3.25</v>
      </c>
      <c r="G82" s="143">
        <v>0.18</v>
      </c>
      <c r="H82" s="140">
        <v>3.01</v>
      </c>
      <c r="I82" s="159" t="s">
        <v>256</v>
      </c>
      <c r="J82" s="160" t="s">
        <v>257</v>
      </c>
    </row>
    <row r="83" spans="1:10" x14ac:dyDescent="0.25">
      <c r="A83" s="327"/>
      <c r="B83" s="329" t="s">
        <v>41</v>
      </c>
      <c r="C83" s="188">
        <v>1825</v>
      </c>
      <c r="D83" s="94">
        <v>0.18</v>
      </c>
      <c r="E83" s="94">
        <v>0.13</v>
      </c>
      <c r="F83" s="94">
        <v>0.32</v>
      </c>
      <c r="G83" s="138">
        <v>0.14000000000000001</v>
      </c>
      <c r="H83" s="139">
        <v>0.28000000000000003</v>
      </c>
      <c r="I83" s="158" t="s">
        <v>252</v>
      </c>
      <c r="J83" s="97" t="s">
        <v>253</v>
      </c>
    </row>
    <row r="84" spans="1:10" ht="15.75" thickBot="1" x14ac:dyDescent="0.3">
      <c r="A84" s="328"/>
      <c r="B84" s="312"/>
      <c r="C84" s="189">
        <v>4891</v>
      </c>
      <c r="D84" s="83">
        <v>0.27</v>
      </c>
      <c r="E84" s="83">
        <v>0.2</v>
      </c>
      <c r="F84" s="83">
        <v>0.47</v>
      </c>
      <c r="G84" s="143">
        <v>0.21</v>
      </c>
      <c r="H84" s="140">
        <v>0.38</v>
      </c>
      <c r="I84" s="159" t="s">
        <v>258</v>
      </c>
      <c r="J84" s="159" t="s">
        <v>259</v>
      </c>
    </row>
    <row r="85" spans="1:10" x14ac:dyDescent="0.25">
      <c r="A85" s="322" t="s">
        <v>27</v>
      </c>
      <c r="B85" s="323"/>
      <c r="C85" s="190">
        <v>1825</v>
      </c>
      <c r="D85" s="99">
        <v>1</v>
      </c>
      <c r="E85" s="99">
        <v>0.09</v>
      </c>
      <c r="F85" s="99">
        <v>1.0900000000000001</v>
      </c>
      <c r="G85" s="100">
        <v>0.3</v>
      </c>
      <c r="H85" s="173">
        <v>1</v>
      </c>
      <c r="I85" s="170" t="s">
        <v>276</v>
      </c>
      <c r="J85" s="170" t="s">
        <v>277</v>
      </c>
    </row>
    <row r="86" spans="1:10" ht="15.75" thickBot="1" x14ac:dyDescent="0.3">
      <c r="A86" s="324"/>
      <c r="B86" s="325"/>
      <c r="C86" s="189">
        <v>4891</v>
      </c>
      <c r="D86" s="83">
        <v>0.54</v>
      </c>
      <c r="E86" s="83">
        <v>0.28999999999999998</v>
      </c>
      <c r="F86" s="83">
        <v>0.84</v>
      </c>
      <c r="G86" s="172">
        <v>0.21</v>
      </c>
      <c r="H86" s="171">
        <v>0.65</v>
      </c>
      <c r="I86" s="159" t="s">
        <v>278</v>
      </c>
      <c r="J86" s="159" t="s">
        <v>279</v>
      </c>
    </row>
    <row r="87" spans="1:10" ht="15.75" thickBot="1" x14ac:dyDescent="0.3">
      <c r="A87" s="78"/>
      <c r="B87" s="79"/>
      <c r="C87" s="185"/>
      <c r="D87" s="80"/>
      <c r="E87" s="80"/>
      <c r="F87" s="80"/>
      <c r="G87" s="80"/>
      <c r="H87" s="80"/>
      <c r="I87" s="80"/>
      <c r="J87" s="81"/>
    </row>
    <row r="88" spans="1:10" ht="68.25" thickBot="1" x14ac:dyDescent="0.3">
      <c r="A88" s="316" t="s">
        <v>266</v>
      </c>
      <c r="B88" s="317"/>
      <c r="C88" s="180" t="s">
        <v>39</v>
      </c>
      <c r="D88" s="52" t="s">
        <v>32</v>
      </c>
      <c r="E88" s="52" t="s">
        <v>33</v>
      </c>
      <c r="F88" s="52" t="s">
        <v>34</v>
      </c>
      <c r="G88" s="53" t="s">
        <v>35</v>
      </c>
      <c r="H88" s="54" t="s">
        <v>36</v>
      </c>
      <c r="I88" s="51" t="s">
        <v>37</v>
      </c>
      <c r="J88" s="55" t="s">
        <v>38</v>
      </c>
    </row>
    <row r="89" spans="1:10" ht="15.75" thickBot="1" x14ac:dyDescent="0.3">
      <c r="A89" s="326" t="s">
        <v>40</v>
      </c>
      <c r="B89" s="311" t="s">
        <v>23</v>
      </c>
      <c r="C89" s="194">
        <v>13917</v>
      </c>
      <c r="D89" s="94">
        <v>3.05</v>
      </c>
      <c r="E89" s="94">
        <v>0.18</v>
      </c>
      <c r="F89" s="94">
        <v>3.23</v>
      </c>
      <c r="G89" s="166">
        <v>0.14000000000000001</v>
      </c>
      <c r="H89" s="163">
        <v>3.06</v>
      </c>
      <c r="I89" s="159" t="s">
        <v>271</v>
      </c>
      <c r="J89" s="159" t="s">
        <v>272</v>
      </c>
    </row>
    <row r="90" spans="1:10" ht="15.75" thickBot="1" x14ac:dyDescent="0.3">
      <c r="A90" s="327"/>
      <c r="B90" s="312"/>
      <c r="C90" s="192">
        <v>7637</v>
      </c>
      <c r="D90" s="83">
        <v>4.87</v>
      </c>
      <c r="E90" s="83">
        <v>0.41</v>
      </c>
      <c r="F90" s="83">
        <v>5.28</v>
      </c>
      <c r="G90" s="168">
        <v>0.17</v>
      </c>
      <c r="H90" s="164">
        <v>4.9400000000000004</v>
      </c>
      <c r="I90" s="159" t="s">
        <v>267</v>
      </c>
      <c r="J90" s="159" t="s">
        <v>268</v>
      </c>
    </row>
    <row r="91" spans="1:10" ht="15.75" thickBot="1" x14ac:dyDescent="0.3">
      <c r="A91" s="327"/>
      <c r="B91" s="329" t="s">
        <v>41</v>
      </c>
      <c r="C91" s="194">
        <v>13917</v>
      </c>
      <c r="D91" s="99">
        <v>0.14000000000000001</v>
      </c>
      <c r="E91" s="99">
        <v>0.37</v>
      </c>
      <c r="F91" s="99">
        <v>0.51</v>
      </c>
      <c r="G91" s="100">
        <v>0.24</v>
      </c>
      <c r="H91" s="165">
        <v>0.47</v>
      </c>
      <c r="I91" s="159" t="s">
        <v>273</v>
      </c>
      <c r="J91" s="159" t="s">
        <v>274</v>
      </c>
    </row>
    <row r="92" spans="1:10" ht="15.75" thickBot="1" x14ac:dyDescent="0.3">
      <c r="A92" s="328"/>
      <c r="B92" s="312"/>
      <c r="C92" s="192">
        <v>7637</v>
      </c>
      <c r="D92" s="83">
        <v>0.66</v>
      </c>
      <c r="E92" s="83">
        <v>0.02</v>
      </c>
      <c r="F92" s="83">
        <v>0.68</v>
      </c>
      <c r="G92" s="168">
        <v>0.26</v>
      </c>
      <c r="H92" s="164">
        <v>0.66</v>
      </c>
      <c r="I92" s="159" t="s">
        <v>269</v>
      </c>
      <c r="J92" s="159" t="s">
        <v>270</v>
      </c>
    </row>
    <row r="93" spans="1:10" x14ac:dyDescent="0.25">
      <c r="A93" s="322" t="s">
        <v>27</v>
      </c>
      <c r="B93" s="323"/>
      <c r="C93" s="195">
        <v>13917</v>
      </c>
      <c r="D93" s="99"/>
      <c r="E93" s="99"/>
      <c r="F93" s="99"/>
      <c r="G93" s="100"/>
      <c r="H93" s="165"/>
      <c r="I93" s="170"/>
      <c r="J93" s="102"/>
    </row>
    <row r="94" spans="1:10" ht="15.75" thickBot="1" x14ac:dyDescent="0.3">
      <c r="A94" s="324"/>
      <c r="B94" s="325"/>
      <c r="C94" s="192">
        <v>7637</v>
      </c>
      <c r="D94" s="83"/>
      <c r="E94" s="83"/>
      <c r="F94" s="83"/>
      <c r="G94" s="168"/>
      <c r="H94" s="164"/>
      <c r="I94" s="86"/>
      <c r="J94" s="160"/>
    </row>
  </sheetData>
  <mergeCells count="66">
    <mergeCell ref="A88:B88"/>
    <mergeCell ref="A89:A92"/>
    <mergeCell ref="B89:B90"/>
    <mergeCell ref="B91:B92"/>
    <mergeCell ref="A93:B94"/>
    <mergeCell ref="A80:B80"/>
    <mergeCell ref="A81:A84"/>
    <mergeCell ref="B81:B82"/>
    <mergeCell ref="B83:B84"/>
    <mergeCell ref="A85:B86"/>
    <mergeCell ref="D4:J4"/>
    <mergeCell ref="D7:J8"/>
    <mergeCell ref="D17:J17"/>
    <mergeCell ref="D19:J19"/>
    <mergeCell ref="D21:J21"/>
    <mergeCell ref="A73:A76"/>
    <mergeCell ref="B73:B74"/>
    <mergeCell ref="B75:B76"/>
    <mergeCell ref="A77:B78"/>
    <mergeCell ref="A64:B64"/>
    <mergeCell ref="A65:A68"/>
    <mergeCell ref="B65:B66"/>
    <mergeCell ref="B67:B68"/>
    <mergeCell ref="A69:B70"/>
    <mergeCell ref="A72:B72"/>
    <mergeCell ref="A1:B1"/>
    <mergeCell ref="A61:B62"/>
    <mergeCell ref="A41:A44"/>
    <mergeCell ref="B41:B42"/>
    <mergeCell ref="B43:B44"/>
    <mergeCell ref="A45:B46"/>
    <mergeCell ref="A48:B48"/>
    <mergeCell ref="A49:A52"/>
    <mergeCell ref="B49:B50"/>
    <mergeCell ref="B51:B52"/>
    <mergeCell ref="A53:B54"/>
    <mergeCell ref="A56:B56"/>
    <mergeCell ref="A57:A60"/>
    <mergeCell ref="B57:B58"/>
    <mergeCell ref="B59:B60"/>
    <mergeCell ref="A40:B40"/>
    <mergeCell ref="A2:A3"/>
    <mergeCell ref="A4:B4"/>
    <mergeCell ref="A11:B11"/>
    <mergeCell ref="A24:B24"/>
    <mergeCell ref="A25:A28"/>
    <mergeCell ref="B25:B26"/>
    <mergeCell ref="B27:B28"/>
    <mergeCell ref="A16:B16"/>
    <mergeCell ref="A17:A20"/>
    <mergeCell ref="B17:B18"/>
    <mergeCell ref="B19:B20"/>
    <mergeCell ref="A21:B22"/>
    <mergeCell ref="A14:B14"/>
    <mergeCell ref="A12:A13"/>
    <mergeCell ref="B35:B36"/>
    <mergeCell ref="D45:G45"/>
    <mergeCell ref="A6:B6"/>
    <mergeCell ref="A7:A8"/>
    <mergeCell ref="A9:B9"/>
    <mergeCell ref="D30:G30"/>
    <mergeCell ref="A29:B30"/>
    <mergeCell ref="A37:B38"/>
    <mergeCell ref="A32:B32"/>
    <mergeCell ref="B33:B34"/>
    <mergeCell ref="A33:A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43" zoomScale="80" zoomScaleNormal="80" workbookViewId="0">
      <selection activeCell="A49" sqref="A49:Q61"/>
    </sheetView>
  </sheetViews>
  <sheetFormatPr defaultRowHeight="15" x14ac:dyDescent="0.25"/>
  <cols>
    <col min="1" max="1" width="8.5703125" style="133" bestFit="1" customWidth="1"/>
    <col min="2" max="2" width="10.28515625" style="135" bestFit="1" customWidth="1"/>
    <col min="3" max="3" width="5.28515625" style="134" bestFit="1" customWidth="1"/>
    <col min="4" max="4" width="10" style="120" bestFit="1" customWidth="1"/>
    <col min="5" max="5" width="10.7109375" style="120" bestFit="1" customWidth="1"/>
    <col min="6" max="6" width="10.85546875" style="120" customWidth="1"/>
    <col min="7" max="7" width="15" style="120" bestFit="1" customWidth="1"/>
    <col min="8" max="8" width="5.28515625" style="134" bestFit="1" customWidth="1"/>
    <col min="9" max="9" width="7.85546875" style="120" bestFit="1" customWidth="1"/>
    <col min="10" max="10" width="10.7109375" style="120" bestFit="1" customWidth="1"/>
    <col min="11" max="11" width="11" style="120" bestFit="1" customWidth="1"/>
    <col min="12" max="12" width="15" style="120" bestFit="1" customWidth="1"/>
    <col min="13" max="13" width="5.28515625" style="134" customWidth="1"/>
    <col min="14" max="14" width="7.85546875" style="120" bestFit="1" customWidth="1"/>
    <col min="15" max="15" width="10.85546875" style="120" bestFit="1" customWidth="1"/>
    <col min="16" max="16" width="11.140625" style="120" bestFit="1" customWidth="1"/>
    <col min="17" max="17" width="15.140625" style="120" bestFit="1" customWidth="1"/>
    <col min="18" max="16384" width="9.140625" style="135"/>
  </cols>
  <sheetData>
    <row r="1" spans="1:17" x14ac:dyDescent="0.25">
      <c r="A1" s="353" t="s">
        <v>241</v>
      </c>
      <c r="B1" s="354" t="s">
        <v>0</v>
      </c>
      <c r="C1" s="355" t="s">
        <v>40</v>
      </c>
      <c r="D1" s="355"/>
      <c r="E1" s="355"/>
      <c r="F1" s="355"/>
      <c r="G1" s="355"/>
      <c r="H1" s="355" t="s">
        <v>40</v>
      </c>
      <c r="I1" s="355"/>
      <c r="J1" s="355"/>
      <c r="K1" s="355"/>
      <c r="L1" s="355"/>
      <c r="M1" s="359" t="s">
        <v>27</v>
      </c>
      <c r="N1" s="359"/>
      <c r="O1" s="359"/>
      <c r="P1" s="359"/>
      <c r="Q1" s="359"/>
    </row>
    <row r="2" spans="1:17" x14ac:dyDescent="0.25">
      <c r="A2" s="353"/>
      <c r="B2" s="354"/>
      <c r="C2" s="355" t="s">
        <v>223</v>
      </c>
      <c r="D2" s="355"/>
      <c r="E2" s="355"/>
      <c r="F2" s="355"/>
      <c r="G2" s="355"/>
      <c r="H2" s="355" t="s">
        <v>224</v>
      </c>
      <c r="I2" s="355"/>
      <c r="J2" s="355"/>
      <c r="K2" s="355"/>
      <c r="L2" s="355"/>
      <c r="M2" s="359"/>
      <c r="N2" s="359"/>
      <c r="O2" s="359"/>
      <c r="P2" s="359"/>
      <c r="Q2" s="359"/>
    </row>
    <row r="3" spans="1:17" x14ac:dyDescent="0.25">
      <c r="A3" s="353"/>
      <c r="B3" s="354"/>
      <c r="C3" s="359" t="s">
        <v>243</v>
      </c>
      <c r="D3" s="355" t="s">
        <v>242</v>
      </c>
      <c r="E3" s="355"/>
      <c r="F3" s="355"/>
      <c r="G3" s="121" t="s">
        <v>240</v>
      </c>
      <c r="H3" s="359" t="s">
        <v>243</v>
      </c>
      <c r="I3" s="355" t="s">
        <v>242</v>
      </c>
      <c r="J3" s="355"/>
      <c r="K3" s="355"/>
      <c r="L3" s="121" t="s">
        <v>240</v>
      </c>
      <c r="M3" s="359" t="s">
        <v>243</v>
      </c>
      <c r="N3" s="355" t="s">
        <v>242</v>
      </c>
      <c r="O3" s="355"/>
      <c r="P3" s="355"/>
      <c r="Q3" s="121" t="s">
        <v>240</v>
      </c>
    </row>
    <row r="4" spans="1:17" x14ac:dyDescent="0.25">
      <c r="A4" s="353"/>
      <c r="B4" s="354"/>
      <c r="C4" s="359"/>
      <c r="D4" s="121" t="s">
        <v>237</v>
      </c>
      <c r="E4" s="121" t="s">
        <v>239</v>
      </c>
      <c r="F4" s="121" t="s">
        <v>238</v>
      </c>
      <c r="G4" s="121" t="s">
        <v>244</v>
      </c>
      <c r="H4" s="359"/>
      <c r="I4" s="121" t="s">
        <v>237</v>
      </c>
      <c r="J4" s="121" t="s">
        <v>239</v>
      </c>
      <c r="K4" s="121" t="s">
        <v>238</v>
      </c>
      <c r="L4" s="121" t="s">
        <v>244</v>
      </c>
      <c r="M4" s="359"/>
      <c r="N4" s="121" t="s">
        <v>237</v>
      </c>
      <c r="O4" s="121" t="s">
        <v>239</v>
      </c>
      <c r="P4" s="121" t="s">
        <v>238</v>
      </c>
      <c r="Q4" s="121" t="s">
        <v>244</v>
      </c>
    </row>
    <row r="5" spans="1:17" ht="17.25" customHeight="1" x14ac:dyDescent="0.3">
      <c r="A5" s="360">
        <v>4891</v>
      </c>
      <c r="B5" s="132">
        <v>1</v>
      </c>
      <c r="C5" s="121" t="s">
        <v>13</v>
      </c>
      <c r="D5" s="356" t="s">
        <v>16</v>
      </c>
      <c r="E5" s="357"/>
      <c r="F5" s="358"/>
      <c r="G5" s="122">
        <v>3.1</v>
      </c>
      <c r="H5" s="121" t="s">
        <v>13</v>
      </c>
      <c r="I5" s="356" t="s">
        <v>16</v>
      </c>
      <c r="J5" s="357"/>
      <c r="K5" s="358"/>
      <c r="L5" s="123">
        <v>0.32</v>
      </c>
      <c r="M5" s="121" t="s">
        <v>245</v>
      </c>
      <c r="N5" s="356" t="s">
        <v>16</v>
      </c>
      <c r="O5" s="357"/>
      <c r="P5" s="358"/>
      <c r="Q5" s="124" t="s">
        <v>16</v>
      </c>
    </row>
    <row r="6" spans="1:17" ht="17.25" customHeight="1" x14ac:dyDescent="0.3">
      <c r="A6" s="361"/>
      <c r="B6" s="132">
        <v>2</v>
      </c>
      <c r="C6" s="121" t="s">
        <v>245</v>
      </c>
      <c r="D6" s="356" t="s">
        <v>16</v>
      </c>
      <c r="E6" s="357"/>
      <c r="F6" s="358"/>
      <c r="G6" s="124" t="s">
        <v>16</v>
      </c>
      <c r="H6" s="121" t="s">
        <v>245</v>
      </c>
      <c r="I6" s="356" t="s">
        <v>16</v>
      </c>
      <c r="J6" s="357"/>
      <c r="K6" s="358"/>
      <c r="L6" s="124" t="s">
        <v>16</v>
      </c>
      <c r="M6" s="121" t="s">
        <v>13</v>
      </c>
      <c r="N6" s="125">
        <f>'sn4891'!K6</f>
        <v>-3.06</v>
      </c>
      <c r="O6" s="126">
        <f>'sn4891'!L6-'sn4891'!K6</f>
        <v>-1.5900000000000003</v>
      </c>
      <c r="P6" s="126">
        <f>'sn4891'!M6-'sn4891'!K6</f>
        <v>2.3600000000000003</v>
      </c>
      <c r="Q6" s="122">
        <v>1.92</v>
      </c>
    </row>
    <row r="7" spans="1:17" ht="17.25" customHeight="1" x14ac:dyDescent="0.3">
      <c r="A7" s="361"/>
      <c r="B7" s="132">
        <v>4</v>
      </c>
      <c r="C7" s="121" t="s">
        <v>13</v>
      </c>
      <c r="D7" s="125">
        <f>'sn4891'!E7</f>
        <v>-8.9600000000000009</v>
      </c>
      <c r="E7" s="126">
        <f>'sn4891'!F7-'sn4891'!E7</f>
        <v>-1.9399999999999995</v>
      </c>
      <c r="F7" s="126">
        <f>'sn4891'!G7-'sn4891'!E7</f>
        <v>2.410000000000001</v>
      </c>
      <c r="G7" s="122">
        <v>4.29</v>
      </c>
      <c r="H7" s="121" t="s">
        <v>13</v>
      </c>
      <c r="I7" s="125">
        <f>'sn4891'!H7</f>
        <v>-0.38</v>
      </c>
      <c r="J7" s="126">
        <f>'sn4891'!I7-'sn4891'!H7</f>
        <v>-0.52</v>
      </c>
      <c r="K7" s="126">
        <f>'sn4891'!J7-'sn4891'!H7</f>
        <v>0.38</v>
      </c>
      <c r="L7" s="123">
        <v>0.61</v>
      </c>
      <c r="M7" s="121" t="s">
        <v>13</v>
      </c>
      <c r="N7" s="125">
        <f>'sn4891'!K7</f>
        <v>-3.22</v>
      </c>
      <c r="O7" s="126">
        <f>'sn4891'!L7-'sn4891'!K7</f>
        <v>-1.7799999999999998</v>
      </c>
      <c r="P7" s="126">
        <f>'sn4891'!M7-'sn4891'!K7</f>
        <v>2.2200000000000002</v>
      </c>
      <c r="Q7" s="122">
        <v>1.72</v>
      </c>
    </row>
    <row r="8" spans="1:17" ht="17.25" customHeight="1" x14ac:dyDescent="0.3">
      <c r="A8" s="361"/>
      <c r="B8" s="132">
        <v>6</v>
      </c>
      <c r="C8" s="121" t="s">
        <v>13</v>
      </c>
      <c r="D8" s="125">
        <f>'sn4891'!E8</f>
        <v>-11.3</v>
      </c>
      <c r="E8" s="126">
        <f>'sn4891'!F8-'sn4891'!E8</f>
        <v>-4</v>
      </c>
      <c r="F8" s="126">
        <f>'sn4891'!G8-'sn4891'!E8</f>
        <v>3.4500000000000011</v>
      </c>
      <c r="G8" s="122">
        <v>3.95</v>
      </c>
      <c r="H8" s="121" t="s">
        <v>13</v>
      </c>
      <c r="I8" s="125">
        <f>'sn4891'!H8</f>
        <v>-14.08</v>
      </c>
      <c r="J8" s="126">
        <f>'sn4891'!I8-'sn4891'!H8</f>
        <v>-0.47000000000000064</v>
      </c>
      <c r="K8" s="126">
        <f>'sn4891'!J8-'sn4891'!H8</f>
        <v>0.67999999999999972</v>
      </c>
      <c r="L8" s="123">
        <v>0.83</v>
      </c>
      <c r="M8" s="121" t="s">
        <v>231</v>
      </c>
      <c r="N8" s="125">
        <f>'sn4891'!K8</f>
        <v>-1.78</v>
      </c>
      <c r="O8" s="126">
        <f>'sn4891'!L8-'sn4891'!K8</f>
        <v>-1.22</v>
      </c>
      <c r="P8" s="126">
        <f>'sn4891'!M8-'sn4891'!K8</f>
        <v>1.78</v>
      </c>
      <c r="Q8" s="122">
        <v>2.2799999999999998</v>
      </c>
    </row>
    <row r="9" spans="1:17" ht="17.25" customHeight="1" x14ac:dyDescent="0.3">
      <c r="A9" s="361"/>
      <c r="B9" s="132">
        <v>8</v>
      </c>
      <c r="C9" s="121" t="s">
        <v>231</v>
      </c>
      <c r="D9" s="125">
        <f>'sn4891'!E9</f>
        <v>-2.39</v>
      </c>
      <c r="E9" s="126">
        <f>'sn4891'!F9-'sn4891'!E9</f>
        <v>-1.81</v>
      </c>
      <c r="F9" s="126">
        <f>'sn4891'!G9-'sn4891'!E9</f>
        <v>1.8900000000000001</v>
      </c>
      <c r="G9" s="122">
        <v>1.97</v>
      </c>
      <c r="H9" s="121" t="s">
        <v>231</v>
      </c>
      <c r="I9" s="125">
        <f>'sn4891'!H9</f>
        <v>-0.39</v>
      </c>
      <c r="J9" s="126">
        <f>'sn4891'!I9-'sn4891'!H9</f>
        <v>-0.10999999999999999</v>
      </c>
      <c r="K9" s="126">
        <f>'sn4891'!J9-'sn4891'!H9</f>
        <v>0.19</v>
      </c>
      <c r="L9" s="123">
        <v>0.7</v>
      </c>
      <c r="M9" s="121" t="s">
        <v>231</v>
      </c>
      <c r="N9" s="125">
        <f>'sn4891'!K9</f>
        <v>-0.66</v>
      </c>
      <c r="O9" s="126">
        <f>'sn4891'!L9-'sn4891'!K9</f>
        <v>-2.1399999999999997</v>
      </c>
      <c r="P9" s="126">
        <f>'sn4891'!M9-'sn4891'!K9</f>
        <v>1.7600000000000002</v>
      </c>
      <c r="Q9" s="122">
        <v>1.75</v>
      </c>
    </row>
    <row r="10" spans="1:17" ht="17.25" customHeight="1" x14ac:dyDescent="0.3">
      <c r="A10" s="361"/>
      <c r="B10" s="132">
        <v>10</v>
      </c>
      <c r="C10" s="121" t="s">
        <v>231</v>
      </c>
      <c r="D10" s="125">
        <f>'sn4891'!E10</f>
        <v>-0.77</v>
      </c>
      <c r="E10" s="126">
        <f>'sn4891'!F10-'sn4891'!E10</f>
        <v>-3.13</v>
      </c>
      <c r="F10" s="126">
        <f>'sn4891'!G10-'sn4891'!E10</f>
        <v>2.4699999999999998</v>
      </c>
      <c r="G10" s="122">
        <v>3.08</v>
      </c>
      <c r="H10" s="121" t="s">
        <v>231</v>
      </c>
      <c r="I10" s="125">
        <f>'sn4891'!H10</f>
        <v>-0.6</v>
      </c>
      <c r="J10" s="126">
        <f>'sn4891'!I10-'sn4891'!H10</f>
        <v>-0.30000000000000004</v>
      </c>
      <c r="K10" s="126">
        <f>'sn4891'!J10-'sn4891'!H10</f>
        <v>0.39999999999999997</v>
      </c>
      <c r="L10" s="123">
        <v>0.35</v>
      </c>
      <c r="M10" s="121" t="s">
        <v>231</v>
      </c>
      <c r="N10" s="125">
        <f>'sn4891'!K10</f>
        <v>-0.49</v>
      </c>
      <c r="O10" s="126">
        <f>'sn4891'!L10-'sn4891'!K10</f>
        <v>-2.5599999999999996</v>
      </c>
      <c r="P10" s="126">
        <f>'sn4891'!M10-'sn4891'!K10</f>
        <v>1.59</v>
      </c>
      <c r="Q10" s="122">
        <v>2.06</v>
      </c>
    </row>
    <row r="11" spans="1:17" ht="18.75" customHeight="1" x14ac:dyDescent="0.3">
      <c r="A11" s="362"/>
      <c r="B11" s="132">
        <v>12</v>
      </c>
      <c r="C11" s="144" t="s">
        <v>231</v>
      </c>
      <c r="D11" s="125">
        <f>'sn4891'!E11</f>
        <v>0.62</v>
      </c>
      <c r="E11" s="126">
        <f>'sn4891'!F11-'sn4891'!E11</f>
        <v>-3.42</v>
      </c>
      <c r="F11" s="126">
        <f>'sn4891'!G11-'sn4891'!E11</f>
        <v>2.98</v>
      </c>
      <c r="G11" s="122">
        <v>3.01</v>
      </c>
      <c r="H11" s="144" t="s">
        <v>231</v>
      </c>
      <c r="I11" s="125">
        <f>'sn4891'!H11</f>
        <v>1.74</v>
      </c>
      <c r="J11" s="126">
        <f>'sn4891'!I11-'sn4891'!H11</f>
        <v>-0.54</v>
      </c>
      <c r="K11" s="126">
        <f>'sn4891'!J11-'sn4891'!H11</f>
        <v>0.26</v>
      </c>
      <c r="L11" s="122">
        <v>0.38</v>
      </c>
      <c r="M11" s="144" t="s">
        <v>231</v>
      </c>
      <c r="N11" s="125">
        <f>'sn4891'!K11</f>
        <v>1.1499999999999999</v>
      </c>
      <c r="O11" s="126">
        <f>'sn4891'!L11-'sn4891'!K11</f>
        <v>-0.64999999999999991</v>
      </c>
      <c r="P11" s="126">
        <f>'sn4891'!M11-'sn4891'!K11</f>
        <v>0.48</v>
      </c>
      <c r="Q11" s="202">
        <v>0.65</v>
      </c>
    </row>
    <row r="12" spans="1:17" ht="17.25" customHeight="1" x14ac:dyDescent="0.25">
      <c r="A12" s="344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6"/>
    </row>
    <row r="13" spans="1:17" ht="17.25" x14ac:dyDescent="0.3">
      <c r="A13" s="342" t="s">
        <v>237</v>
      </c>
      <c r="B13" s="343"/>
      <c r="C13" s="121" t="s">
        <v>13</v>
      </c>
      <c r="D13" s="125">
        <f>AVERAGE(D7:D8)</f>
        <v>-10.130000000000001</v>
      </c>
      <c r="E13" s="126" t="s">
        <v>249</v>
      </c>
      <c r="F13" s="126">
        <f>AVERAGE(ABS(E7),ABS(F7),ABS(E8),ABS(F8))</f>
        <v>2.9500000000000006</v>
      </c>
      <c r="G13" s="122">
        <f>AVERAGE(G5,G7:G8)</f>
        <v>3.78</v>
      </c>
      <c r="H13" s="121" t="s">
        <v>13</v>
      </c>
      <c r="I13" s="125">
        <f>AVERAGE(I7:I8)</f>
        <v>-7.23</v>
      </c>
      <c r="J13" s="126" t="s">
        <v>249</v>
      </c>
      <c r="K13" s="126">
        <f>AVERAGE(ABS(J7),ABS(K7),ABS(J8),ABS(K8))</f>
        <v>0.51250000000000007</v>
      </c>
      <c r="L13" s="122">
        <f>AVERAGE(L5,L7:L8)</f>
        <v>0.58666666666666656</v>
      </c>
      <c r="M13" s="121" t="s">
        <v>13</v>
      </c>
      <c r="N13" s="125">
        <f>AVERAGE(N6:N7)</f>
        <v>-3.14</v>
      </c>
      <c r="O13" s="126" t="s">
        <v>249</v>
      </c>
      <c r="P13" s="126">
        <f>AVERAGE(ABS(O6),ABS(P6),ABS(O7),ABS(P7))</f>
        <v>1.9875000000000003</v>
      </c>
      <c r="Q13" s="122">
        <f>AVERAGE(Q6:Q7)</f>
        <v>1.8199999999999998</v>
      </c>
    </row>
    <row r="14" spans="1:17" ht="17.25" x14ac:dyDescent="0.3">
      <c r="A14" s="342" t="s">
        <v>237</v>
      </c>
      <c r="B14" s="343"/>
      <c r="C14" s="121" t="s">
        <v>231</v>
      </c>
      <c r="D14" s="125">
        <f>AVERAGE(D9:D11)</f>
        <v>-0.84666666666666668</v>
      </c>
      <c r="E14" s="126" t="s">
        <v>249</v>
      </c>
      <c r="F14" s="126">
        <f>AVERAGE(ABS(E9),ABS(F9),ABS(E10),ABS(F10),ABS(E11),ABS(F11))</f>
        <v>2.6166666666666667</v>
      </c>
      <c r="G14" s="122">
        <f>AVERAGE(G9:G11)</f>
        <v>2.6866666666666661</v>
      </c>
      <c r="H14" s="121" t="s">
        <v>231</v>
      </c>
      <c r="I14" s="125">
        <f>AVERAGE(I9:I11)</f>
        <v>0.25</v>
      </c>
      <c r="J14" s="126" t="s">
        <v>249</v>
      </c>
      <c r="K14" s="126">
        <f>AVERAGE(ABS(J9),ABS(K9),ABS(J10),ABS(K10),ABS(J11),ABS(K11))</f>
        <v>0.3</v>
      </c>
      <c r="L14" s="122">
        <f>AVERAGE(L9:L11)</f>
        <v>0.47666666666666657</v>
      </c>
      <c r="M14" s="121" t="s">
        <v>231</v>
      </c>
      <c r="N14" s="125">
        <f>AVERAGE(N8:N11)</f>
        <v>-0.44499999999999995</v>
      </c>
      <c r="O14" s="126" t="s">
        <v>249</v>
      </c>
      <c r="P14" s="126">
        <f>AVERAGE(ABS(O9),ABS(P9),ABS(O10),ABS(P10),ABS(O8),ABS(P8),ABS(O11),ABS(P11))</f>
        <v>1.5225</v>
      </c>
      <c r="Q14" s="122">
        <f>AVERAGE(Q8:Q11)</f>
        <v>1.6850000000000001</v>
      </c>
    </row>
    <row r="15" spans="1:17" ht="17.25" customHeight="1" x14ac:dyDescent="0.25">
      <c r="A15" s="344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6"/>
    </row>
    <row r="16" spans="1:17" ht="17.25" x14ac:dyDescent="0.3">
      <c r="A16" s="342" t="s">
        <v>237</v>
      </c>
      <c r="B16" s="343"/>
      <c r="C16" s="121" t="s">
        <v>248</v>
      </c>
      <c r="D16" s="125">
        <f>AVERAGE(D7:D11)</f>
        <v>-4.5600000000000005</v>
      </c>
      <c r="E16" s="126" t="s">
        <v>249</v>
      </c>
      <c r="F16" s="126">
        <f>AVERAGE(ABS(E7),ABS(F7),ABS(E8),ABS(F8),ABS(E9),ABS(F9),ABS(E10),ABS(F10),ABS(E11),ABS(F11))</f>
        <v>2.7500000000000004</v>
      </c>
      <c r="G16" s="122">
        <f>AVERAGE(G5,G7:G11)</f>
        <v>3.2333333333333329</v>
      </c>
      <c r="H16" s="121" t="s">
        <v>248</v>
      </c>
      <c r="I16" s="125">
        <f>AVERAGE(I7:I11)</f>
        <v>-2.742</v>
      </c>
      <c r="J16" s="126" t="s">
        <v>249</v>
      </c>
      <c r="K16" s="126">
        <f>AVERAGE(ABS(J7),ABS(K7),ABS(J8),ABS(K8),ABS(J9),ABS(K9),ABS(J10),ABS(K10),ABS(J11),ABS(K11))</f>
        <v>0.38500000000000006</v>
      </c>
      <c r="L16" s="122">
        <f>AVERAGE(L5,L7:L11)</f>
        <v>0.53166666666666662</v>
      </c>
      <c r="M16" s="121" t="s">
        <v>248</v>
      </c>
      <c r="N16" s="125">
        <f>AVERAGE(N6:N11)</f>
        <v>-1.3433333333333335</v>
      </c>
      <c r="O16" s="126" t="s">
        <v>249</v>
      </c>
      <c r="P16" s="126">
        <f>AVERAGE(ABS(O7),ABS(P7),ABS(O8),ABS(P8),ABS(O9),ABS(P9),ABS(O10),ABS(P10),ABS(O6),ABS(P6),ABS(O11),ABS(P11))</f>
        <v>1.6775</v>
      </c>
      <c r="Q16" s="122">
        <f>AVERAGE(Q6,Q7:Q11)</f>
        <v>1.7300000000000002</v>
      </c>
    </row>
    <row r="17" spans="1:17" x14ac:dyDescent="0.25">
      <c r="A17" s="127"/>
      <c r="B17" s="136"/>
      <c r="C17" s="129"/>
      <c r="D17" s="128"/>
      <c r="E17" s="128"/>
      <c r="F17" s="128"/>
      <c r="G17" s="128"/>
      <c r="H17" s="129"/>
      <c r="I17" s="128"/>
      <c r="J17" s="128"/>
      <c r="K17" s="128"/>
      <c r="L17" s="130"/>
      <c r="M17" s="129"/>
      <c r="N17" s="128"/>
      <c r="O17" s="128"/>
      <c r="P17" s="128"/>
      <c r="Q17" s="128"/>
    </row>
    <row r="18" spans="1:17" x14ac:dyDescent="0.25">
      <c r="A18" s="353" t="s">
        <v>241</v>
      </c>
      <c r="B18" s="354" t="s">
        <v>0</v>
      </c>
      <c r="C18" s="355" t="s">
        <v>40</v>
      </c>
      <c r="D18" s="355"/>
      <c r="E18" s="355"/>
      <c r="F18" s="355"/>
      <c r="G18" s="355"/>
      <c r="H18" s="355" t="s">
        <v>40</v>
      </c>
      <c r="I18" s="355"/>
      <c r="J18" s="355"/>
      <c r="K18" s="355"/>
      <c r="L18" s="355"/>
      <c r="M18" s="359" t="s">
        <v>27</v>
      </c>
      <c r="N18" s="359"/>
      <c r="O18" s="359"/>
      <c r="P18" s="359"/>
      <c r="Q18" s="359"/>
    </row>
    <row r="19" spans="1:17" x14ac:dyDescent="0.25">
      <c r="A19" s="353"/>
      <c r="B19" s="354"/>
      <c r="C19" s="355" t="s">
        <v>223</v>
      </c>
      <c r="D19" s="355"/>
      <c r="E19" s="355"/>
      <c r="F19" s="355"/>
      <c r="G19" s="355"/>
      <c r="H19" s="355" t="s">
        <v>224</v>
      </c>
      <c r="I19" s="355"/>
      <c r="J19" s="355"/>
      <c r="K19" s="355"/>
      <c r="L19" s="355"/>
      <c r="M19" s="359"/>
      <c r="N19" s="359"/>
      <c r="O19" s="359"/>
      <c r="P19" s="359"/>
      <c r="Q19" s="359"/>
    </row>
    <row r="20" spans="1:17" x14ac:dyDescent="0.25">
      <c r="A20" s="353"/>
      <c r="B20" s="354"/>
      <c r="C20" s="359" t="s">
        <v>243</v>
      </c>
      <c r="D20" s="355" t="s">
        <v>242</v>
      </c>
      <c r="E20" s="355"/>
      <c r="F20" s="355"/>
      <c r="G20" s="121" t="s">
        <v>240</v>
      </c>
      <c r="H20" s="359" t="s">
        <v>243</v>
      </c>
      <c r="I20" s="355" t="s">
        <v>242</v>
      </c>
      <c r="J20" s="355"/>
      <c r="K20" s="355"/>
      <c r="L20" s="121" t="s">
        <v>240</v>
      </c>
      <c r="M20" s="359" t="s">
        <v>243</v>
      </c>
      <c r="N20" s="355" t="s">
        <v>242</v>
      </c>
      <c r="O20" s="355"/>
      <c r="P20" s="355"/>
      <c r="Q20" s="121" t="s">
        <v>240</v>
      </c>
    </row>
    <row r="21" spans="1:17" x14ac:dyDescent="0.25">
      <c r="A21" s="353"/>
      <c r="B21" s="354"/>
      <c r="C21" s="359"/>
      <c r="D21" s="121" t="s">
        <v>237</v>
      </c>
      <c r="E21" s="121" t="s">
        <v>239</v>
      </c>
      <c r="F21" s="121" t="s">
        <v>238</v>
      </c>
      <c r="G21" s="121" t="s">
        <v>244</v>
      </c>
      <c r="H21" s="359"/>
      <c r="I21" s="121" t="s">
        <v>237</v>
      </c>
      <c r="J21" s="121" t="s">
        <v>239</v>
      </c>
      <c r="K21" s="121" t="s">
        <v>238</v>
      </c>
      <c r="L21" s="121" t="s">
        <v>244</v>
      </c>
      <c r="M21" s="359"/>
      <c r="N21" s="121" t="s">
        <v>237</v>
      </c>
      <c r="O21" s="121" t="s">
        <v>239</v>
      </c>
      <c r="P21" s="121" t="s">
        <v>238</v>
      </c>
      <c r="Q21" s="121" t="s">
        <v>244</v>
      </c>
    </row>
    <row r="22" spans="1:17" ht="17.25" customHeight="1" x14ac:dyDescent="0.3">
      <c r="A22" s="360">
        <v>7637</v>
      </c>
      <c r="B22" s="132">
        <v>3</v>
      </c>
      <c r="C22" s="121" t="s">
        <v>13</v>
      </c>
      <c r="D22" s="125">
        <f>'sn7637'!E5</f>
        <v>-1.92</v>
      </c>
      <c r="E22" s="126">
        <f>'sn7637'!F5-'sn7637'!E5</f>
        <v>-3.09</v>
      </c>
      <c r="F22" s="126">
        <f>'sn7637'!G5-'sn7637'!E5</f>
        <v>2.69</v>
      </c>
      <c r="G22" s="122">
        <v>3.07</v>
      </c>
      <c r="H22" s="121" t="s">
        <v>13</v>
      </c>
      <c r="I22" s="356" t="s">
        <v>16</v>
      </c>
      <c r="J22" s="357"/>
      <c r="K22" s="358"/>
      <c r="L22" s="122">
        <v>0.26</v>
      </c>
      <c r="M22" s="121" t="s">
        <v>13</v>
      </c>
      <c r="N22" s="125">
        <f>'sn7637'!K5</f>
        <v>-7.5</v>
      </c>
      <c r="O22" s="126">
        <f>'sn7637'!L5-'sn7637'!K5</f>
        <v>-2.6899999999999995</v>
      </c>
      <c r="P22" s="126">
        <f>'sn7637'!M5-'sn7637'!K5</f>
        <v>3.0999999999999996</v>
      </c>
      <c r="Q22" s="122">
        <v>2.88</v>
      </c>
    </row>
    <row r="23" spans="1:17" ht="17.25" customHeight="1" x14ac:dyDescent="0.3">
      <c r="A23" s="361"/>
      <c r="B23" s="132">
        <v>5</v>
      </c>
      <c r="C23" s="121" t="s">
        <v>13</v>
      </c>
      <c r="D23" s="125">
        <f>'sn7637'!E6</f>
        <v>-4.6399999999999997</v>
      </c>
      <c r="E23" s="126">
        <f>'sn7637'!F6-'sn7637'!E6</f>
        <v>-1.7600000000000007</v>
      </c>
      <c r="F23" s="126">
        <f>'sn7637'!G6-'sn7637'!E6</f>
        <v>1.6399999999999997</v>
      </c>
      <c r="G23" s="122">
        <v>1.61</v>
      </c>
      <c r="H23" s="121" t="s">
        <v>13</v>
      </c>
      <c r="I23" s="125">
        <f>'sn7637'!H6</f>
        <v>-4.3600000000000003</v>
      </c>
      <c r="J23" s="126">
        <f>'sn7637'!I6-'sn7637'!H6</f>
        <v>-0.48999999999999932</v>
      </c>
      <c r="K23" s="126">
        <f>'sn7637'!J6-'sn7637'!H6</f>
        <v>0.66000000000000014</v>
      </c>
      <c r="L23" s="122">
        <v>0.49</v>
      </c>
      <c r="M23" s="121" t="s">
        <v>13</v>
      </c>
      <c r="N23" s="368" t="s">
        <v>203</v>
      </c>
      <c r="O23" s="368"/>
      <c r="P23" s="368"/>
      <c r="Q23" s="368"/>
    </row>
    <row r="24" spans="1:17" ht="17.25" customHeight="1" x14ac:dyDescent="0.3">
      <c r="A24" s="361"/>
      <c r="B24" s="132">
        <v>7</v>
      </c>
      <c r="C24" s="121" t="s">
        <v>13</v>
      </c>
      <c r="D24" s="125">
        <f>'sn7637'!E7</f>
        <v>-12.37</v>
      </c>
      <c r="E24" s="126">
        <f>'sn7637'!F7-'sn7637'!E7</f>
        <v>-1.1800000000000015</v>
      </c>
      <c r="F24" s="126">
        <f>'sn7637'!G7-'sn7637'!E7</f>
        <v>1.8699999999999992</v>
      </c>
      <c r="G24" s="122">
        <v>1.7</v>
      </c>
      <c r="H24" s="121" t="s">
        <v>13</v>
      </c>
      <c r="I24" s="125">
        <f>'sn7637'!H7</f>
        <v>-8.66</v>
      </c>
      <c r="J24" s="126">
        <f>'sn7637'!I7-'sn7637'!H7</f>
        <v>-1.1899999999999995</v>
      </c>
      <c r="K24" s="126">
        <f>'sn7637'!J7-'sn7637'!H7</f>
        <v>1.21</v>
      </c>
      <c r="L24" s="122">
        <v>1.5</v>
      </c>
      <c r="M24" s="121" t="s">
        <v>231</v>
      </c>
      <c r="N24" s="125">
        <f>'sn7637'!K7</f>
        <v>0.99</v>
      </c>
      <c r="O24" s="126">
        <f>'sn7637'!L7-'sn7637'!K7</f>
        <v>-0.79</v>
      </c>
      <c r="P24" s="126">
        <f>'sn7637'!M7-'sn7637'!K7</f>
        <v>0.71</v>
      </c>
      <c r="Q24" s="122">
        <v>0.54</v>
      </c>
    </row>
    <row r="25" spans="1:17" ht="17.25" customHeight="1" x14ac:dyDescent="0.3">
      <c r="A25" s="361"/>
      <c r="B25" s="132">
        <v>9</v>
      </c>
      <c r="C25" s="121" t="s">
        <v>231</v>
      </c>
      <c r="D25" s="125">
        <f>'sn7637'!E8</f>
        <v>-2.0299999999999998</v>
      </c>
      <c r="E25" s="126">
        <f>'sn7637'!F8-'sn7637'!E8</f>
        <v>-6.67</v>
      </c>
      <c r="F25" s="126">
        <f>'sn7637'!G8-'sn7637'!E8</f>
        <v>8.93</v>
      </c>
      <c r="G25" s="122">
        <v>8.23</v>
      </c>
      <c r="H25" s="121" t="s">
        <v>231</v>
      </c>
      <c r="I25" s="125">
        <f>'sn7637'!H8</f>
        <v>0.61</v>
      </c>
      <c r="J25" s="126">
        <f>'sn7637'!I8-'sn7637'!H8</f>
        <v>-0.90999999999999992</v>
      </c>
      <c r="K25" s="126">
        <f>'sn7637'!J8-'sn7637'!H8</f>
        <v>2.39</v>
      </c>
      <c r="L25" s="122">
        <v>0.48</v>
      </c>
      <c r="M25" s="121" t="s">
        <v>231</v>
      </c>
      <c r="N25" s="125">
        <f>'sn7637'!K8</f>
        <v>1.83</v>
      </c>
      <c r="O25" s="126">
        <f>'sn7637'!L8-'sn7637'!K8</f>
        <v>-1.33</v>
      </c>
      <c r="P25" s="126">
        <f>'sn7637'!M8-'sn7637'!K8</f>
        <v>1.27</v>
      </c>
      <c r="Q25" s="122">
        <v>1.22</v>
      </c>
    </row>
    <row r="26" spans="1:17" ht="17.25" customHeight="1" x14ac:dyDescent="0.3">
      <c r="A26" s="361"/>
      <c r="B26" s="132">
        <v>11</v>
      </c>
      <c r="C26" s="121" t="s">
        <v>231</v>
      </c>
      <c r="D26" s="125">
        <f>'sn7637'!E9</f>
        <v>4.71</v>
      </c>
      <c r="E26" s="126">
        <f>'sn7637'!F9-'sn7637'!E9</f>
        <v>-2.11</v>
      </c>
      <c r="F26" s="126">
        <f>'sn7637'!G9-'sn7637'!E9</f>
        <v>3.29</v>
      </c>
      <c r="G26" s="122">
        <v>2.29</v>
      </c>
      <c r="H26" s="121" t="s">
        <v>231</v>
      </c>
      <c r="I26" s="125">
        <f>'sn7637'!H9</f>
        <v>4.33</v>
      </c>
      <c r="J26" s="126">
        <f>'sn7637'!I9-'sn7637'!H9</f>
        <v>-0.33000000000000007</v>
      </c>
      <c r="K26" s="126">
        <f>'sn7637'!J9-'sn7637'!H9</f>
        <v>0.41999999999999993</v>
      </c>
      <c r="L26" s="122">
        <v>0.59</v>
      </c>
      <c r="M26" s="121" t="s">
        <v>231</v>
      </c>
      <c r="N26" s="125">
        <f>'sn7637'!K9</f>
        <v>0.82</v>
      </c>
      <c r="O26" s="126">
        <f>'sn7637'!L9-'sn7637'!K9</f>
        <v>-3.57</v>
      </c>
      <c r="P26" s="126">
        <f>'sn7637'!M9-'sn7637'!K9</f>
        <v>3.1300000000000003</v>
      </c>
      <c r="Q26" s="122">
        <v>3.45</v>
      </c>
    </row>
    <row r="27" spans="1:17" ht="18.75" customHeight="1" x14ac:dyDescent="0.3">
      <c r="A27" s="362"/>
      <c r="B27" s="132">
        <v>13</v>
      </c>
      <c r="C27" s="169" t="s">
        <v>231</v>
      </c>
      <c r="D27" s="125">
        <f>'sn7637'!E10</f>
        <v>0.93</v>
      </c>
      <c r="E27" s="126">
        <f>'sn7637'!F10-'sn7637'!E10</f>
        <v>-5.08</v>
      </c>
      <c r="F27" s="126">
        <f>'sn7637'!G10-'sn7637'!E10</f>
        <v>4.32</v>
      </c>
      <c r="G27" s="122">
        <v>4.9400000000000004</v>
      </c>
      <c r="H27" s="169" t="s">
        <v>231</v>
      </c>
      <c r="I27" s="125">
        <f>'sn7637'!H10</f>
        <v>-0.74</v>
      </c>
      <c r="J27" s="126">
        <f>'sn7637'!I10-'sn7637'!H10</f>
        <v>-0.6100000000000001</v>
      </c>
      <c r="K27" s="126">
        <f>'sn7637'!J10-'sn7637'!H10</f>
        <v>0.28999999999999998</v>
      </c>
      <c r="L27" s="122">
        <v>0.66</v>
      </c>
      <c r="M27" s="169" t="s">
        <v>231</v>
      </c>
      <c r="N27" s="368" t="s">
        <v>246</v>
      </c>
      <c r="O27" s="368"/>
      <c r="P27" s="368"/>
      <c r="Q27" s="368"/>
    </row>
    <row r="28" spans="1:17" ht="17.25" customHeight="1" x14ac:dyDescent="0.25">
      <c r="A28" s="344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6"/>
    </row>
    <row r="29" spans="1:17" ht="17.25" x14ac:dyDescent="0.3">
      <c r="A29" s="342" t="s">
        <v>237</v>
      </c>
      <c r="B29" s="343"/>
      <c r="C29" s="121" t="s">
        <v>13</v>
      </c>
      <c r="D29" s="125">
        <f>AVERAGE(D22:D24)</f>
        <v>-6.31</v>
      </c>
      <c r="E29" s="126" t="s">
        <v>249</v>
      </c>
      <c r="F29" s="126">
        <f>AVERAGE(ABS(E23),ABS(F23),ABS(E24),ABS(F24),ABS(E22),ABS(F22))</f>
        <v>2.0383333333333336</v>
      </c>
      <c r="G29" s="122">
        <f>AVERAGE(G22,G23:G24)</f>
        <v>2.1266666666666665</v>
      </c>
      <c r="H29" s="121" t="s">
        <v>13</v>
      </c>
      <c r="I29" s="125">
        <f>AVERAGE(I23:I24)</f>
        <v>-6.51</v>
      </c>
      <c r="J29" s="126" t="s">
        <v>249</v>
      </c>
      <c r="K29" s="126">
        <f>AVERAGE(ABS(J23),ABS(K23),ABS(J24),ABS(K24))</f>
        <v>0.88749999999999973</v>
      </c>
      <c r="L29" s="122">
        <f>AVERAGE(L22,L23:L24)</f>
        <v>0.75</v>
      </c>
      <c r="M29" s="121" t="s">
        <v>13</v>
      </c>
      <c r="N29" s="125">
        <f>AVERAGE(N22)</f>
        <v>-7.5</v>
      </c>
      <c r="O29" s="126" t="s">
        <v>249</v>
      </c>
      <c r="P29" s="126">
        <f>AVERAGE(ABS(O22),ABS(P22))</f>
        <v>2.8949999999999996</v>
      </c>
      <c r="Q29" s="122">
        <f>AVERAGE(Q22)</f>
        <v>2.88</v>
      </c>
    </row>
    <row r="30" spans="1:17" ht="17.25" x14ac:dyDescent="0.3">
      <c r="A30" s="342" t="s">
        <v>237</v>
      </c>
      <c r="B30" s="343"/>
      <c r="C30" s="121" t="s">
        <v>231</v>
      </c>
      <c r="D30" s="125">
        <f>AVERAGE(D25:D27)</f>
        <v>1.2033333333333334</v>
      </c>
      <c r="E30" s="126" t="s">
        <v>249</v>
      </c>
      <c r="F30" s="126">
        <f>AVERAGE(ABS(E25),ABS(F25),ABS(E26),ABS(F26),ABS(E27),ABS(F27))</f>
        <v>5.0666666666666664</v>
      </c>
      <c r="G30" s="122">
        <f>AVERAGE(G25:G27)</f>
        <v>5.1533333333333333</v>
      </c>
      <c r="H30" s="121" t="s">
        <v>231</v>
      </c>
      <c r="I30" s="125">
        <f>AVERAGE(I25:I27)</f>
        <v>1.4000000000000001</v>
      </c>
      <c r="J30" s="126" t="s">
        <v>249</v>
      </c>
      <c r="K30" s="126">
        <f>AVERAGE(ABS(J25),ABS(K25),ABS(J26),ABS(K26),ABS(J27),ABS(K27))</f>
        <v>0.82500000000000007</v>
      </c>
      <c r="L30" s="122">
        <f>AVERAGE(L25:L27)</f>
        <v>0.57666666666666666</v>
      </c>
      <c r="M30" s="121" t="s">
        <v>231</v>
      </c>
      <c r="N30" s="125">
        <f>AVERAGE(N24:N26)</f>
        <v>1.2133333333333334</v>
      </c>
      <c r="O30" s="126" t="s">
        <v>249</v>
      </c>
      <c r="P30" s="126">
        <f>AVERAGE(ABS(O24),ABS(P24),ABS(O25),ABS(P25),ABS(O26),ABS(P26))</f>
        <v>1.8</v>
      </c>
      <c r="Q30" s="122">
        <f>AVERAGE(Q24:Q26)</f>
        <v>1.7366666666666666</v>
      </c>
    </row>
    <row r="31" spans="1:17" ht="17.25" customHeight="1" x14ac:dyDescent="0.25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6"/>
    </row>
    <row r="32" spans="1:17" ht="17.25" x14ac:dyDescent="0.3">
      <c r="A32" s="342" t="s">
        <v>237</v>
      </c>
      <c r="B32" s="343"/>
      <c r="C32" s="121" t="s">
        <v>248</v>
      </c>
      <c r="D32" s="125">
        <f>AVERAGE(D22:D27)</f>
        <v>-2.5533333333333332</v>
      </c>
      <c r="E32" s="126" t="s">
        <v>249</v>
      </c>
      <c r="F32" s="126">
        <f>AVERAGE(ABS(E23),ABS(F23),ABS(E24),ABS(F24),ABS(E25),ABS(F25),ABS(E26),ABS(F26),ABS(E22),ABS(F22),ABS(E27),ABS(F27))</f>
        <v>3.5524999999999998</v>
      </c>
      <c r="G32" s="122">
        <f>AVERAGE(G22,G23:G27)</f>
        <v>3.64</v>
      </c>
      <c r="H32" s="121" t="s">
        <v>248</v>
      </c>
      <c r="I32" s="125">
        <f>AVERAGE(I23:I27)</f>
        <v>-1.764</v>
      </c>
      <c r="J32" s="126" t="s">
        <v>249</v>
      </c>
      <c r="K32" s="126">
        <f>AVERAGE(ABS(J23),ABS(K23),ABS(J24),ABS(K24),ABS(J25),ABS(K25),ABS(J26),ABS(K26),ABS(J27),ABS(K27))</f>
        <v>0.84999999999999987</v>
      </c>
      <c r="L32" s="122">
        <f>AVERAGE(L22,L23:L27)</f>
        <v>0.66333333333333333</v>
      </c>
      <c r="M32" s="121" t="s">
        <v>248</v>
      </c>
      <c r="N32" s="125">
        <f>AVERAGE(N22,N24:N26)</f>
        <v>-0.96499999999999997</v>
      </c>
      <c r="O32" s="126" t="s">
        <v>249</v>
      </c>
      <c r="P32" s="126">
        <f>AVERAGE(ABS(O22),ABS(P22),ABS(O24),ABS(P24),ABS(O25),ABS(P25),ABS(O26),ABS(P26))</f>
        <v>2.07375</v>
      </c>
      <c r="Q32" s="122">
        <f>AVERAGE(Q22,Q24:Q26)</f>
        <v>2.0225</v>
      </c>
    </row>
    <row r="33" spans="1:17" x14ac:dyDescent="0.25">
      <c r="A33" s="131"/>
      <c r="B33" s="136"/>
      <c r="C33" s="129"/>
      <c r="D33" s="128"/>
      <c r="E33" s="128"/>
      <c r="F33" s="128"/>
      <c r="G33" s="128"/>
      <c r="H33" s="129"/>
      <c r="I33" s="128"/>
      <c r="J33" s="128"/>
      <c r="K33" s="128"/>
      <c r="L33" s="128"/>
      <c r="M33" s="129"/>
      <c r="N33" s="128"/>
      <c r="O33" s="128"/>
      <c r="P33" s="128"/>
      <c r="Q33" s="128"/>
    </row>
    <row r="34" spans="1:17" x14ac:dyDescent="0.25">
      <c r="A34" s="347" t="s">
        <v>241</v>
      </c>
      <c r="B34" s="350" t="s">
        <v>0</v>
      </c>
      <c r="C34" s="363" t="s">
        <v>40</v>
      </c>
      <c r="D34" s="364"/>
      <c r="E34" s="364"/>
      <c r="F34" s="364"/>
      <c r="G34" s="365"/>
      <c r="H34" s="363" t="s">
        <v>40</v>
      </c>
      <c r="I34" s="364"/>
      <c r="J34" s="364"/>
      <c r="K34" s="364"/>
      <c r="L34" s="365"/>
      <c r="M34" s="369" t="s">
        <v>27</v>
      </c>
      <c r="N34" s="370"/>
      <c r="O34" s="370"/>
      <c r="P34" s="370"/>
      <c r="Q34" s="371"/>
    </row>
    <row r="35" spans="1:17" x14ac:dyDescent="0.25">
      <c r="A35" s="348"/>
      <c r="B35" s="351"/>
      <c r="C35" s="363" t="s">
        <v>223</v>
      </c>
      <c r="D35" s="364"/>
      <c r="E35" s="364"/>
      <c r="F35" s="364"/>
      <c r="G35" s="365"/>
      <c r="H35" s="363" t="s">
        <v>224</v>
      </c>
      <c r="I35" s="364"/>
      <c r="J35" s="364"/>
      <c r="K35" s="364"/>
      <c r="L35" s="365"/>
      <c r="M35" s="372"/>
      <c r="N35" s="373"/>
      <c r="O35" s="373"/>
      <c r="P35" s="373"/>
      <c r="Q35" s="374"/>
    </row>
    <row r="36" spans="1:17" x14ac:dyDescent="0.25">
      <c r="A36" s="348"/>
      <c r="B36" s="351"/>
      <c r="C36" s="366" t="s">
        <v>243</v>
      </c>
      <c r="D36" s="363" t="s">
        <v>242</v>
      </c>
      <c r="E36" s="364"/>
      <c r="F36" s="365"/>
      <c r="G36" s="121" t="s">
        <v>240</v>
      </c>
      <c r="H36" s="366" t="s">
        <v>243</v>
      </c>
      <c r="I36" s="363" t="s">
        <v>242</v>
      </c>
      <c r="J36" s="364"/>
      <c r="K36" s="365"/>
      <c r="L36" s="121" t="s">
        <v>240</v>
      </c>
      <c r="M36" s="366" t="s">
        <v>243</v>
      </c>
      <c r="N36" s="363" t="s">
        <v>242</v>
      </c>
      <c r="O36" s="364"/>
      <c r="P36" s="365"/>
      <c r="Q36" s="121" t="s">
        <v>240</v>
      </c>
    </row>
    <row r="37" spans="1:17" x14ac:dyDescent="0.25">
      <c r="A37" s="349"/>
      <c r="B37" s="352"/>
      <c r="C37" s="367"/>
      <c r="D37" s="121" t="s">
        <v>237</v>
      </c>
      <c r="E37" s="121" t="s">
        <v>239</v>
      </c>
      <c r="F37" s="121" t="s">
        <v>238</v>
      </c>
      <c r="G37" s="121" t="s">
        <v>244</v>
      </c>
      <c r="H37" s="367"/>
      <c r="I37" s="121" t="s">
        <v>237</v>
      </c>
      <c r="J37" s="121" t="s">
        <v>239</v>
      </c>
      <c r="K37" s="121" t="s">
        <v>238</v>
      </c>
      <c r="L37" s="121" t="s">
        <v>244</v>
      </c>
      <c r="M37" s="367"/>
      <c r="N37" s="121" t="s">
        <v>237</v>
      </c>
      <c r="O37" s="121" t="s">
        <v>239</v>
      </c>
      <c r="P37" s="121" t="s">
        <v>238</v>
      </c>
      <c r="Q37" s="121" t="s">
        <v>244</v>
      </c>
    </row>
    <row r="38" spans="1:17" ht="17.25" customHeight="1" x14ac:dyDescent="0.3">
      <c r="A38" s="360">
        <v>1825</v>
      </c>
      <c r="B38" s="132">
        <v>4</v>
      </c>
      <c r="C38" s="121" t="s">
        <v>13</v>
      </c>
      <c r="D38" s="368" t="s">
        <v>247</v>
      </c>
      <c r="E38" s="368"/>
      <c r="F38" s="368"/>
      <c r="G38" s="368"/>
      <c r="H38" s="121" t="s">
        <v>13</v>
      </c>
      <c r="I38" s="368" t="s">
        <v>247</v>
      </c>
      <c r="J38" s="368"/>
      <c r="K38" s="368"/>
      <c r="L38" s="368"/>
      <c r="M38" s="121" t="s">
        <v>13</v>
      </c>
      <c r="N38" s="368" t="s">
        <v>247</v>
      </c>
      <c r="O38" s="368"/>
      <c r="P38" s="368"/>
      <c r="Q38" s="368"/>
    </row>
    <row r="39" spans="1:17" ht="17.25" customHeight="1" x14ac:dyDescent="0.3">
      <c r="A39" s="361"/>
      <c r="B39" s="132">
        <v>6</v>
      </c>
      <c r="C39" s="121" t="s">
        <v>13</v>
      </c>
      <c r="D39" s="368" t="s">
        <v>16</v>
      </c>
      <c r="E39" s="368"/>
      <c r="F39" s="368"/>
      <c r="G39" s="122">
        <v>4.34</v>
      </c>
      <c r="H39" s="121" t="s">
        <v>13</v>
      </c>
      <c r="I39" s="125">
        <f>'sn1825'!H6</f>
        <v>-10.23</v>
      </c>
      <c r="J39" s="126">
        <f>'sn1825'!I6-'sn1825'!H6</f>
        <v>-1.6199999999999992</v>
      </c>
      <c r="K39" s="126">
        <f>'sn1825'!J6-'sn1825'!H6</f>
        <v>1.1300000000000008</v>
      </c>
      <c r="L39" s="122">
        <v>1.03</v>
      </c>
      <c r="M39" s="121" t="s">
        <v>231</v>
      </c>
      <c r="N39" s="125">
        <f>'sn1825'!K6</f>
        <v>0.67</v>
      </c>
      <c r="O39" s="126">
        <f>'sn1825'!L6-'sn1825'!K6</f>
        <v>-1.67</v>
      </c>
      <c r="P39" s="126">
        <f>'sn1825'!M6-'sn1825'!K6</f>
        <v>1.33</v>
      </c>
      <c r="Q39" s="122">
        <v>0.99</v>
      </c>
    </row>
    <row r="40" spans="1:17" ht="17.25" customHeight="1" x14ac:dyDescent="0.3">
      <c r="A40" s="361"/>
      <c r="B40" s="132">
        <v>8</v>
      </c>
      <c r="C40" s="121" t="s">
        <v>231</v>
      </c>
      <c r="D40" s="125">
        <f>'sn1825'!E7</f>
        <v>-1.31</v>
      </c>
      <c r="E40" s="126">
        <f>'sn1825'!F7-'sn1825'!E7</f>
        <v>-0.89000000000000012</v>
      </c>
      <c r="F40" s="126">
        <f>'sn1825'!G7-'sn1825'!E7</f>
        <v>1.81</v>
      </c>
      <c r="G40" s="122">
        <v>1.48</v>
      </c>
      <c r="H40" s="121" t="s">
        <v>231</v>
      </c>
      <c r="I40" s="125">
        <f>'sn1825'!H7</f>
        <v>1.0900000000000001</v>
      </c>
      <c r="J40" s="126">
        <f>'sn1825'!I7-'sn1825'!H7</f>
        <v>-0.59000000000000008</v>
      </c>
      <c r="K40" s="126">
        <f>'sn1825'!J7-'sn1825'!H7</f>
        <v>0.30999999999999983</v>
      </c>
      <c r="L40" s="122">
        <v>0.22</v>
      </c>
      <c r="M40" s="121" t="s">
        <v>231</v>
      </c>
      <c r="N40" s="125">
        <f>'sn1825'!K7</f>
        <v>-1.06</v>
      </c>
      <c r="O40" s="126">
        <f>'sn1825'!L7-'sn1825'!K7</f>
        <v>-1.2399999999999998</v>
      </c>
      <c r="P40" s="126">
        <f>'sn1825'!M7-'sn1825'!K7</f>
        <v>1.06</v>
      </c>
      <c r="Q40" s="122">
        <v>1.1499999999999999</v>
      </c>
    </row>
    <row r="41" spans="1:17" ht="17.25" customHeight="1" x14ac:dyDescent="0.3">
      <c r="A41" s="361"/>
      <c r="B41" s="132">
        <v>10</v>
      </c>
      <c r="C41" s="121" t="s">
        <v>231</v>
      </c>
      <c r="D41" s="125">
        <f>'sn1825'!E8</f>
        <v>-0.72</v>
      </c>
      <c r="E41" s="126">
        <f>'sn1825'!F8-'sn1825'!E8</f>
        <v>-2.4800000000000004</v>
      </c>
      <c r="F41" s="126">
        <f>'sn1825'!G8-'sn1825'!E8</f>
        <v>2.7199999999999998</v>
      </c>
      <c r="G41" s="122">
        <v>2.81</v>
      </c>
      <c r="H41" s="121" t="s">
        <v>231</v>
      </c>
      <c r="I41" s="125">
        <f>'sn1825'!H8</f>
        <v>-0.91</v>
      </c>
      <c r="J41" s="126">
        <f>'sn1825'!I8-'sn1825'!H8</f>
        <v>-0.39</v>
      </c>
      <c r="K41" s="126">
        <f>'sn1825'!J8-'sn1825'!H8</f>
        <v>0.31000000000000005</v>
      </c>
      <c r="L41" s="122">
        <v>0.18</v>
      </c>
      <c r="M41" s="121" t="s">
        <v>231</v>
      </c>
      <c r="N41" s="125">
        <f>'sn1825'!K8</f>
        <v>-3.16</v>
      </c>
      <c r="O41" s="126">
        <f>'sn1825'!L8-'sn1825'!K8</f>
        <v>-0.88999999999999968</v>
      </c>
      <c r="P41" s="126">
        <f>'sn1825'!M8-'sn1825'!K8</f>
        <v>0.76000000000000023</v>
      </c>
      <c r="Q41" s="122">
        <v>0.76</v>
      </c>
    </row>
    <row r="42" spans="1:17" ht="18.75" customHeight="1" x14ac:dyDescent="0.3">
      <c r="A42" s="362"/>
      <c r="B42" s="132">
        <v>12</v>
      </c>
      <c r="C42" s="144" t="s">
        <v>231</v>
      </c>
      <c r="D42" s="125">
        <f>'sn1825'!E9</f>
        <v>-0.28000000000000003</v>
      </c>
      <c r="E42" s="126">
        <f>'sn1825'!F9-'sn1825'!E9</f>
        <v>-3.5199999999999996</v>
      </c>
      <c r="F42" s="126">
        <f>'sn1825'!G9-'sn1825'!E9</f>
        <v>3.13</v>
      </c>
      <c r="G42" s="122">
        <v>3.25</v>
      </c>
      <c r="H42" s="144" t="s">
        <v>231</v>
      </c>
      <c r="I42" s="125">
        <f>'sn1825'!H9</f>
        <v>0.2</v>
      </c>
      <c r="J42" s="126">
        <f>'sn1825'!I9-'sn1825'!H9</f>
        <v>-0.1</v>
      </c>
      <c r="K42" s="126">
        <f>'sn1825'!J9-'sn1825'!H9</f>
        <v>0.14999999999999997</v>
      </c>
      <c r="L42" s="122">
        <v>0.28000000000000003</v>
      </c>
      <c r="M42" s="144" t="s">
        <v>231</v>
      </c>
      <c r="N42" s="125">
        <f>'sn1825'!K9</f>
        <v>0.05</v>
      </c>
      <c r="O42" s="126">
        <f>'sn1825'!L9-'sn1825'!K9</f>
        <v>-1.08</v>
      </c>
      <c r="P42" s="126">
        <f>'sn1825'!M9-'sn1825'!K9</f>
        <v>0.89999999999999991</v>
      </c>
      <c r="Q42" s="202">
        <v>1</v>
      </c>
    </row>
    <row r="43" spans="1:17" ht="17.25" customHeight="1" x14ac:dyDescent="0.25">
      <c r="A43" s="344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6"/>
    </row>
    <row r="44" spans="1:17" ht="17.25" x14ac:dyDescent="0.3">
      <c r="A44" s="342" t="s">
        <v>237</v>
      </c>
      <c r="B44" s="343"/>
      <c r="C44" s="121" t="s">
        <v>13</v>
      </c>
      <c r="D44" s="368" t="s">
        <v>16</v>
      </c>
      <c r="E44" s="368"/>
      <c r="F44" s="368"/>
      <c r="G44" s="122">
        <f>AVERAGE(G39)</f>
        <v>4.34</v>
      </c>
      <c r="H44" s="121" t="s">
        <v>13</v>
      </c>
      <c r="I44" s="125">
        <f>AVERAGE(I39)</f>
        <v>-10.23</v>
      </c>
      <c r="J44" s="126" t="s">
        <v>249</v>
      </c>
      <c r="K44" s="126">
        <f>AVERAGE(ABS(J39),ABS(K39))</f>
        <v>1.375</v>
      </c>
      <c r="L44" s="122">
        <f>AVERAGE(L39)</f>
        <v>1.03</v>
      </c>
      <c r="M44" s="121" t="s">
        <v>13</v>
      </c>
      <c r="N44" s="356" t="s">
        <v>16</v>
      </c>
      <c r="O44" s="357"/>
      <c r="P44" s="357"/>
      <c r="Q44" s="358"/>
    </row>
    <row r="45" spans="1:17" ht="17.25" x14ac:dyDescent="0.3">
      <c r="A45" s="342" t="s">
        <v>237</v>
      </c>
      <c r="B45" s="343"/>
      <c r="C45" s="121" t="s">
        <v>231</v>
      </c>
      <c r="D45" s="125">
        <f>AVERAGE(D40:D42)</f>
        <v>-0.77000000000000013</v>
      </c>
      <c r="E45" s="126" t="s">
        <v>249</v>
      </c>
      <c r="F45" s="126">
        <f>AVERAGE(ABS(E40),ABS(F40),ABS(E41),ABS(F41),ABS(E42),ABS(F42))</f>
        <v>2.4250000000000003</v>
      </c>
      <c r="G45" s="122">
        <f>AVERAGE(G40:G42)</f>
        <v>2.5133333333333332</v>
      </c>
      <c r="H45" s="121" t="s">
        <v>231</v>
      </c>
      <c r="I45" s="125">
        <f>AVERAGE(I40:I42)</f>
        <v>0.12666666666666668</v>
      </c>
      <c r="J45" s="126" t="s">
        <v>249</v>
      </c>
      <c r="K45" s="126">
        <f>AVERAGE(ABS(J40),ABS(K40),ABS(J41),ABS(K41),ABS(J42),ABS(K42))</f>
        <v>0.30833333333333335</v>
      </c>
      <c r="L45" s="122">
        <f>AVERAGE(L40:L42)</f>
        <v>0.22666666666666668</v>
      </c>
      <c r="M45" s="121" t="s">
        <v>231</v>
      </c>
      <c r="N45" s="125">
        <f>AVERAGE(N39:N42)</f>
        <v>-0.87500000000000011</v>
      </c>
      <c r="O45" s="126" t="s">
        <v>249</v>
      </c>
      <c r="P45" s="126">
        <f>AVERAGE(ABS(O40),ABS(P40),ABS(O41),ABS(P41),ABS(O39),ABS(P39),ABS(O42),ABS(P42))</f>
        <v>1.11625</v>
      </c>
      <c r="Q45" s="122">
        <f>AVERAGE(Q39:Q42)</f>
        <v>0.97499999999999987</v>
      </c>
    </row>
    <row r="46" spans="1:17" ht="17.25" customHeight="1" x14ac:dyDescent="0.25">
      <c r="A46" s="344"/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6"/>
    </row>
    <row r="47" spans="1:17" ht="17.25" x14ac:dyDescent="0.3">
      <c r="A47" s="342" t="s">
        <v>237</v>
      </c>
      <c r="B47" s="343"/>
      <c r="C47" s="121" t="s">
        <v>248</v>
      </c>
      <c r="D47" s="125">
        <f>AVERAGE(D40:D42)</f>
        <v>-0.77000000000000013</v>
      </c>
      <c r="E47" s="126" t="s">
        <v>249</v>
      </c>
      <c r="F47" s="126">
        <f>AVERAGE(ABS(E40),ABS(F40),ABS(E41),ABS(F41),ABS(E42),ABS(F42))</f>
        <v>2.4250000000000003</v>
      </c>
      <c r="G47" s="122">
        <f>AVERAGE(G39:G42)</f>
        <v>2.97</v>
      </c>
      <c r="H47" s="121" t="s">
        <v>248</v>
      </c>
      <c r="I47" s="125">
        <f>AVERAGE(I39:I41)</f>
        <v>-3.35</v>
      </c>
      <c r="J47" s="126" t="s">
        <v>249</v>
      </c>
      <c r="K47" s="126">
        <f>AVERAGE(ABS(J40),ABS(K40),ABS(J41),ABS(K41),ABS(J39),ABS(K39),ABS(J42),ABS(K42))</f>
        <v>0.57499999999999996</v>
      </c>
      <c r="L47" s="122">
        <f>AVERAGE(L39:L42)</f>
        <v>0.42749999999999999</v>
      </c>
      <c r="M47" s="121" t="s">
        <v>248</v>
      </c>
      <c r="N47" s="125">
        <f>AVERAGE(N39:N42)</f>
        <v>-0.87500000000000011</v>
      </c>
      <c r="O47" s="126" t="s">
        <v>249</v>
      </c>
      <c r="P47" s="126">
        <f>AVERAGE(ABS(O40),ABS(P40),ABS(O41),ABS(P41),ABS(O39),ABS(P39),ABS(O42),ABS(P42))</f>
        <v>1.11625</v>
      </c>
      <c r="Q47" s="122">
        <f>AVERAGE(Q39:Q42)</f>
        <v>0.97499999999999987</v>
      </c>
    </row>
    <row r="48" spans="1:17" x14ac:dyDescent="0.25">
      <c r="A48" s="131"/>
      <c r="B48" s="136"/>
      <c r="C48" s="129"/>
      <c r="D48" s="128"/>
      <c r="E48" s="128"/>
      <c r="F48" s="128"/>
      <c r="G48" s="128"/>
      <c r="H48" s="129"/>
      <c r="I48" s="128"/>
      <c r="J48" s="128"/>
      <c r="K48" s="128"/>
      <c r="L48" s="128"/>
      <c r="M48" s="129"/>
      <c r="N48" s="128"/>
      <c r="O48" s="128"/>
      <c r="P48" s="128"/>
      <c r="Q48" s="128"/>
    </row>
    <row r="49" spans="1:17" x14ac:dyDescent="0.25">
      <c r="A49" s="353" t="s">
        <v>241</v>
      </c>
      <c r="B49" s="354" t="s">
        <v>0</v>
      </c>
      <c r="C49" s="355" t="s">
        <v>40</v>
      </c>
      <c r="D49" s="355"/>
      <c r="E49" s="355"/>
      <c r="F49" s="355"/>
      <c r="G49" s="355"/>
      <c r="H49" s="355" t="s">
        <v>40</v>
      </c>
      <c r="I49" s="355"/>
      <c r="J49" s="355"/>
      <c r="K49" s="355"/>
      <c r="L49" s="355"/>
      <c r="M49" s="359" t="s">
        <v>27</v>
      </c>
      <c r="N49" s="359"/>
      <c r="O49" s="359"/>
      <c r="P49" s="359"/>
      <c r="Q49" s="359"/>
    </row>
    <row r="50" spans="1:17" x14ac:dyDescent="0.25">
      <c r="A50" s="353"/>
      <c r="B50" s="354"/>
      <c r="C50" s="355" t="s">
        <v>223</v>
      </c>
      <c r="D50" s="355"/>
      <c r="E50" s="355"/>
      <c r="F50" s="355"/>
      <c r="G50" s="355"/>
      <c r="H50" s="355" t="s">
        <v>224</v>
      </c>
      <c r="I50" s="355"/>
      <c r="J50" s="355"/>
      <c r="K50" s="355"/>
      <c r="L50" s="355"/>
      <c r="M50" s="359"/>
      <c r="N50" s="359"/>
      <c r="O50" s="359"/>
      <c r="P50" s="359"/>
      <c r="Q50" s="359"/>
    </row>
    <row r="51" spans="1:17" x14ac:dyDescent="0.25">
      <c r="A51" s="353"/>
      <c r="B51" s="354"/>
      <c r="C51" s="359" t="s">
        <v>243</v>
      </c>
      <c r="D51" s="355" t="s">
        <v>242</v>
      </c>
      <c r="E51" s="355"/>
      <c r="F51" s="355"/>
      <c r="G51" s="121" t="s">
        <v>240</v>
      </c>
      <c r="H51" s="359" t="s">
        <v>243</v>
      </c>
      <c r="I51" s="355" t="s">
        <v>242</v>
      </c>
      <c r="J51" s="355"/>
      <c r="K51" s="355"/>
      <c r="L51" s="121" t="s">
        <v>240</v>
      </c>
      <c r="M51" s="359" t="s">
        <v>243</v>
      </c>
      <c r="N51" s="355" t="s">
        <v>242</v>
      </c>
      <c r="O51" s="355"/>
      <c r="P51" s="355"/>
      <c r="Q51" s="121" t="s">
        <v>240</v>
      </c>
    </row>
    <row r="52" spans="1:17" x14ac:dyDescent="0.25">
      <c r="A52" s="353"/>
      <c r="B52" s="354"/>
      <c r="C52" s="359"/>
      <c r="D52" s="121" t="s">
        <v>237</v>
      </c>
      <c r="E52" s="121" t="s">
        <v>239</v>
      </c>
      <c r="F52" s="121" t="s">
        <v>238</v>
      </c>
      <c r="G52" s="121" t="s">
        <v>244</v>
      </c>
      <c r="H52" s="359"/>
      <c r="I52" s="121" t="s">
        <v>237</v>
      </c>
      <c r="J52" s="121" t="s">
        <v>239</v>
      </c>
      <c r="K52" s="121" t="s">
        <v>238</v>
      </c>
      <c r="L52" s="121" t="s">
        <v>244</v>
      </c>
      <c r="M52" s="359"/>
      <c r="N52" s="121" t="s">
        <v>237</v>
      </c>
      <c r="O52" s="121" t="s">
        <v>239</v>
      </c>
      <c r="P52" s="121" t="s">
        <v>238</v>
      </c>
      <c r="Q52" s="121" t="s">
        <v>244</v>
      </c>
    </row>
    <row r="53" spans="1:17" ht="17.25" customHeight="1" x14ac:dyDescent="0.3">
      <c r="A53" s="360">
        <v>13917</v>
      </c>
      <c r="B53" s="132">
        <v>7</v>
      </c>
      <c r="C53" s="121" t="s">
        <v>13</v>
      </c>
      <c r="D53" s="125">
        <f>'sn13917'!E5</f>
        <v>-7.72</v>
      </c>
      <c r="E53" s="126">
        <f>'sn13917'!F5-'sn13917'!E5</f>
        <v>-0.87999999999999989</v>
      </c>
      <c r="F53" s="126">
        <f>'sn13917'!G5-'sn13917'!E5</f>
        <v>1.2699999999999996</v>
      </c>
      <c r="G53" s="122">
        <v>0.42</v>
      </c>
      <c r="H53" s="121" t="s">
        <v>13</v>
      </c>
      <c r="I53" s="125">
        <f>'sn13917'!H5</f>
        <v>-10.09</v>
      </c>
      <c r="J53" s="126">
        <f>'sn13917'!I5-'sn13917'!H5</f>
        <v>-0.8100000000000005</v>
      </c>
      <c r="K53" s="126">
        <f>'sn13917'!J5-'sn13917'!H5</f>
        <v>0.9399999999999995</v>
      </c>
      <c r="L53" s="122">
        <v>0.64</v>
      </c>
      <c r="M53" s="121" t="s">
        <v>231</v>
      </c>
      <c r="N53" s="368" t="s">
        <v>203</v>
      </c>
      <c r="O53" s="368"/>
      <c r="P53" s="368"/>
      <c r="Q53" s="368"/>
    </row>
    <row r="54" spans="1:17" ht="17.25" customHeight="1" x14ac:dyDescent="0.3">
      <c r="A54" s="361"/>
      <c r="B54" s="132">
        <v>9</v>
      </c>
      <c r="C54" s="121" t="s">
        <v>231</v>
      </c>
      <c r="D54" s="125">
        <f>'sn13917'!E6</f>
        <v>-2.57</v>
      </c>
      <c r="E54" s="126">
        <f>'sn13917'!F6-'sn13917'!E6</f>
        <v>-2.1300000000000003</v>
      </c>
      <c r="F54" s="126">
        <f>'sn13917'!G6-'sn13917'!E6</f>
        <v>2.4699999999999998</v>
      </c>
      <c r="G54" s="122">
        <v>2.4900000000000002</v>
      </c>
      <c r="H54" s="121" t="s">
        <v>231</v>
      </c>
      <c r="I54" s="125">
        <f>'sn13917'!H6</f>
        <v>-0.02</v>
      </c>
      <c r="J54" s="126">
        <f>'sn13917'!I6-'sn13917'!H6</f>
        <v>-0.48</v>
      </c>
      <c r="K54" s="126">
        <f>'sn13917'!J6-'sn13917'!H6</f>
        <v>0.22</v>
      </c>
      <c r="L54" s="122">
        <v>0.23</v>
      </c>
      <c r="M54" s="121" t="s">
        <v>231</v>
      </c>
      <c r="N54" s="125">
        <f>'sn13917'!K6</f>
        <v>2.16</v>
      </c>
      <c r="O54" s="126">
        <f>'sn13917'!L6-'sn13917'!K6</f>
        <v>-2.96</v>
      </c>
      <c r="P54" s="126">
        <f>'sn13917'!M6-'sn13917'!K6</f>
        <v>2.34</v>
      </c>
      <c r="Q54" s="122">
        <v>2.87</v>
      </c>
    </row>
    <row r="55" spans="1:17" ht="17.25" customHeight="1" x14ac:dyDescent="0.3">
      <c r="A55" s="361"/>
      <c r="B55" s="132">
        <v>11</v>
      </c>
      <c r="C55" s="121" t="s">
        <v>231</v>
      </c>
      <c r="D55" s="125">
        <f>'sn13917'!E7</f>
        <v>3.5</v>
      </c>
      <c r="E55" s="126">
        <f>'sn13917'!F7-'sn13917'!E7</f>
        <v>-2.2999999999999998</v>
      </c>
      <c r="F55" s="126">
        <f>'sn13917'!G7-'sn13917'!E7</f>
        <v>2.4500000000000002</v>
      </c>
      <c r="G55" s="122">
        <v>2.84</v>
      </c>
      <c r="H55" s="121" t="s">
        <v>231</v>
      </c>
      <c r="I55" s="125">
        <f>'sn13917'!H7</f>
        <v>3.62</v>
      </c>
      <c r="J55" s="126">
        <f>'sn13917'!I7-'sn13917'!H7</f>
        <v>-0.32000000000000028</v>
      </c>
      <c r="K55" s="126">
        <f>'sn13917'!J7-'sn13917'!H7</f>
        <v>0.37999999999999989</v>
      </c>
      <c r="L55" s="122">
        <v>0.54</v>
      </c>
      <c r="M55" s="121" t="s">
        <v>231</v>
      </c>
      <c r="N55" s="125">
        <f>'sn13917'!K7</f>
        <v>1.73</v>
      </c>
      <c r="O55" s="126">
        <f>'sn13917'!L7-'sn13917'!K7</f>
        <v>-3.0300000000000002</v>
      </c>
      <c r="P55" s="126">
        <f>'sn13917'!M7-'sn13917'!K7</f>
        <v>2.27</v>
      </c>
      <c r="Q55" s="122">
        <v>2.76</v>
      </c>
    </row>
    <row r="56" spans="1:17" ht="18.75" customHeight="1" x14ac:dyDescent="0.3">
      <c r="A56" s="362"/>
      <c r="B56" s="132">
        <v>13</v>
      </c>
      <c r="C56" s="169" t="s">
        <v>231</v>
      </c>
      <c r="D56" s="125">
        <f>'sn13917'!E8</f>
        <v>1.26</v>
      </c>
      <c r="E56" s="126">
        <f>'sn13917'!F8-'sn13917'!E8</f>
        <v>-2.81</v>
      </c>
      <c r="F56" s="126">
        <f>'sn13917'!G8-'sn13917'!E8</f>
        <v>3.29</v>
      </c>
      <c r="G56" s="122">
        <v>3.06</v>
      </c>
      <c r="H56" s="169" t="s">
        <v>231</v>
      </c>
      <c r="I56" s="125">
        <f>'sn13917'!H8</f>
        <v>-0.05</v>
      </c>
      <c r="J56" s="126">
        <f>'sn13917'!I8-'sn13917'!H8</f>
        <v>-0.4</v>
      </c>
      <c r="K56" s="126">
        <f>'sn13917'!J8-'sn13917'!H8</f>
        <v>0.25</v>
      </c>
      <c r="L56" s="122">
        <v>0.47</v>
      </c>
      <c r="M56" s="169" t="s">
        <v>231</v>
      </c>
      <c r="N56" s="368" t="s">
        <v>246</v>
      </c>
      <c r="O56" s="368"/>
      <c r="P56" s="368"/>
      <c r="Q56" s="368"/>
    </row>
    <row r="57" spans="1:17" ht="17.25" customHeight="1" x14ac:dyDescent="0.25">
      <c r="A57" s="344"/>
      <c r="B57" s="345"/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6"/>
    </row>
    <row r="58" spans="1:17" ht="17.25" x14ac:dyDescent="0.3">
      <c r="A58" s="342" t="s">
        <v>237</v>
      </c>
      <c r="B58" s="343"/>
      <c r="C58" s="121" t="s">
        <v>13</v>
      </c>
      <c r="D58" s="125">
        <f>AVERAGE(D53)</f>
        <v>-7.72</v>
      </c>
      <c r="E58" s="126" t="s">
        <v>249</v>
      </c>
      <c r="F58" s="126">
        <f>AVERAGE(ABS(E53),ABS(F53))</f>
        <v>1.0749999999999997</v>
      </c>
      <c r="G58" s="122">
        <f>AVERAGE(G53)</f>
        <v>0.42</v>
      </c>
      <c r="H58" s="121" t="s">
        <v>13</v>
      </c>
      <c r="I58" s="125">
        <f>AVERAGE(I53)</f>
        <v>-10.09</v>
      </c>
      <c r="J58" s="126" t="s">
        <v>249</v>
      </c>
      <c r="K58" s="126">
        <f>AVERAGE(ABS(J53),ABS(K53))</f>
        <v>0.875</v>
      </c>
      <c r="L58" s="122">
        <f>AVERAGE(L53)</f>
        <v>0.64</v>
      </c>
      <c r="M58" s="121" t="s">
        <v>13</v>
      </c>
      <c r="N58" s="356" t="s">
        <v>16</v>
      </c>
      <c r="O58" s="357"/>
      <c r="P58" s="357"/>
      <c r="Q58" s="358"/>
    </row>
    <row r="59" spans="1:17" ht="17.25" x14ac:dyDescent="0.3">
      <c r="A59" s="342" t="s">
        <v>237</v>
      </c>
      <c r="B59" s="343"/>
      <c r="C59" s="121" t="s">
        <v>231</v>
      </c>
      <c r="D59" s="125">
        <f>AVERAGE(D54:D56)</f>
        <v>0.73000000000000009</v>
      </c>
      <c r="E59" s="126" t="s">
        <v>249</v>
      </c>
      <c r="F59" s="126">
        <f>AVERAGE(ABS(E54),ABS(F54),ABS(E55),ABS(F55),ABS(E56),ABS(F56))</f>
        <v>2.5749999999999997</v>
      </c>
      <c r="G59" s="122">
        <f>AVERAGE(G54:G56)</f>
        <v>2.7966666666666669</v>
      </c>
      <c r="H59" s="121" t="s">
        <v>231</v>
      </c>
      <c r="I59" s="125">
        <f>AVERAGE(I54:I56)</f>
        <v>1.1833333333333333</v>
      </c>
      <c r="J59" s="126" t="s">
        <v>249</v>
      </c>
      <c r="K59" s="126">
        <f>AVERAGE(ABS(J54),ABS(K54),ABS(J55),ABS(K55),ABS(J56),ABS(K56))</f>
        <v>0.34166666666666673</v>
      </c>
      <c r="L59" s="122">
        <f>AVERAGE(L54:L56)</f>
        <v>0.41333333333333333</v>
      </c>
      <c r="M59" s="121" t="s">
        <v>231</v>
      </c>
      <c r="N59" s="125">
        <f>AVERAGE(N54:N55)</f>
        <v>1.9450000000000001</v>
      </c>
      <c r="O59" s="126" t="s">
        <v>249</v>
      </c>
      <c r="P59" s="126">
        <f>AVERAGE(ABS(O54),ABS(P54),ABS(O55),ABS(P55))</f>
        <v>2.65</v>
      </c>
      <c r="Q59" s="122">
        <f>AVERAGE(Q54:Q55)</f>
        <v>2.8149999999999999</v>
      </c>
    </row>
    <row r="60" spans="1:17" ht="17.25" customHeight="1" x14ac:dyDescent="0.25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6"/>
    </row>
    <row r="61" spans="1:17" ht="17.25" x14ac:dyDescent="0.3">
      <c r="A61" s="342" t="s">
        <v>237</v>
      </c>
      <c r="B61" s="343"/>
      <c r="C61" s="121" t="s">
        <v>248</v>
      </c>
      <c r="D61" s="125">
        <f>AVERAGE(D53:D56)</f>
        <v>-1.3824999999999998</v>
      </c>
      <c r="E61" s="126" t="s">
        <v>249</v>
      </c>
      <c r="F61" s="126">
        <f>AVERAGE(,ABS(E53),ABS(F53),ABS(E54),ABS(F54),ABS(E55),ABS(F55),ABS(E56),ABS(F56))</f>
        <v>1.9555555555555557</v>
      </c>
      <c r="G61" s="122">
        <f>AVERAGE(G53:G56)</f>
        <v>2.2025000000000001</v>
      </c>
      <c r="H61" s="121" t="s">
        <v>248</v>
      </c>
      <c r="I61" s="125">
        <f>AVERAGE(I53:I56)</f>
        <v>-1.6349999999999998</v>
      </c>
      <c r="J61" s="126" t="s">
        <v>249</v>
      </c>
      <c r="K61" s="126">
        <f>AVERAGE(,ABS(J53),ABS(K53),ABS(J54),ABS(K54),ABS(J55),ABS(K55),ABS(J56),ABS(K56))</f>
        <v>0.42222222222222228</v>
      </c>
      <c r="L61" s="122">
        <f>AVERAGE(L53:L56)</f>
        <v>0.47000000000000003</v>
      </c>
      <c r="M61" s="121" t="s">
        <v>248</v>
      </c>
      <c r="N61" s="125">
        <f>AVERAGE(N54:N55)</f>
        <v>1.9450000000000001</v>
      </c>
      <c r="O61" s="126" t="s">
        <v>249</v>
      </c>
      <c r="P61" s="126">
        <f>AVERAGE(ABS(O54),ABS(P54),ABS(O55),ABS(P55))</f>
        <v>2.65</v>
      </c>
      <c r="Q61" s="122">
        <f>AVERAGE(Q54:Q55)</f>
        <v>2.8149999999999999</v>
      </c>
    </row>
    <row r="62" spans="1:17" x14ac:dyDescent="0.25">
      <c r="A62" s="131"/>
      <c r="B62" s="136"/>
      <c r="C62" s="129"/>
      <c r="D62" s="128"/>
      <c r="E62" s="128"/>
      <c r="F62" s="128"/>
      <c r="G62" s="128"/>
      <c r="H62" s="129"/>
      <c r="I62" s="128"/>
      <c r="J62" s="128"/>
      <c r="K62" s="128"/>
      <c r="L62" s="128"/>
      <c r="M62" s="129"/>
      <c r="N62" s="128"/>
      <c r="O62" s="128"/>
      <c r="P62" s="128"/>
      <c r="Q62" s="128"/>
    </row>
    <row r="63" spans="1:17" x14ac:dyDescent="0.25">
      <c r="A63" s="353" t="s">
        <v>241</v>
      </c>
      <c r="B63" s="354" t="s">
        <v>0</v>
      </c>
      <c r="C63" s="355" t="s">
        <v>40</v>
      </c>
      <c r="D63" s="355"/>
      <c r="E63" s="355"/>
      <c r="F63" s="355"/>
      <c r="G63" s="355"/>
      <c r="H63" s="355" t="s">
        <v>40</v>
      </c>
      <c r="I63" s="355"/>
      <c r="J63" s="355"/>
      <c r="K63" s="355"/>
      <c r="L63" s="355"/>
      <c r="M63" s="359" t="s">
        <v>27</v>
      </c>
      <c r="N63" s="359"/>
      <c r="O63" s="359"/>
      <c r="P63" s="359"/>
      <c r="Q63" s="359"/>
    </row>
    <row r="64" spans="1:17" x14ac:dyDescent="0.25">
      <c r="A64" s="353"/>
      <c r="B64" s="354"/>
      <c r="C64" s="355" t="s">
        <v>223</v>
      </c>
      <c r="D64" s="355"/>
      <c r="E64" s="355"/>
      <c r="F64" s="355"/>
      <c r="G64" s="355"/>
      <c r="H64" s="355" t="s">
        <v>224</v>
      </c>
      <c r="I64" s="355"/>
      <c r="J64" s="355"/>
      <c r="K64" s="355"/>
      <c r="L64" s="355"/>
      <c r="M64" s="359"/>
      <c r="N64" s="359"/>
      <c r="O64" s="359"/>
      <c r="P64" s="359"/>
      <c r="Q64" s="359"/>
    </row>
    <row r="65" spans="1:17" x14ac:dyDescent="0.25">
      <c r="A65" s="353"/>
      <c r="B65" s="354"/>
      <c r="C65" s="359" t="s">
        <v>243</v>
      </c>
      <c r="D65" s="355" t="s">
        <v>242</v>
      </c>
      <c r="E65" s="355"/>
      <c r="F65" s="355"/>
      <c r="G65" s="121" t="s">
        <v>240</v>
      </c>
      <c r="H65" s="359" t="s">
        <v>243</v>
      </c>
      <c r="I65" s="355" t="s">
        <v>242</v>
      </c>
      <c r="J65" s="355"/>
      <c r="K65" s="355"/>
      <c r="L65" s="121" t="s">
        <v>240</v>
      </c>
      <c r="M65" s="359" t="s">
        <v>243</v>
      </c>
      <c r="N65" s="355" t="s">
        <v>242</v>
      </c>
      <c r="O65" s="355"/>
      <c r="P65" s="355"/>
      <c r="Q65" s="121" t="s">
        <v>240</v>
      </c>
    </row>
    <row r="66" spans="1:17" x14ac:dyDescent="0.25">
      <c r="A66" s="353"/>
      <c r="B66" s="354"/>
      <c r="C66" s="359"/>
      <c r="D66" s="121" t="s">
        <v>237</v>
      </c>
      <c r="E66" s="121" t="s">
        <v>239</v>
      </c>
      <c r="F66" s="121" t="s">
        <v>238</v>
      </c>
      <c r="G66" s="121" t="s">
        <v>244</v>
      </c>
      <c r="H66" s="359"/>
      <c r="I66" s="121" t="s">
        <v>237</v>
      </c>
      <c r="J66" s="121" t="s">
        <v>239</v>
      </c>
      <c r="K66" s="121" t="s">
        <v>238</v>
      </c>
      <c r="L66" s="121" t="s">
        <v>244</v>
      </c>
      <c r="M66" s="359"/>
      <c r="N66" s="121" t="s">
        <v>237</v>
      </c>
      <c r="O66" s="121" t="s">
        <v>239</v>
      </c>
      <c r="P66" s="121" t="s">
        <v>238</v>
      </c>
      <c r="Q66" s="121" t="s">
        <v>244</v>
      </c>
    </row>
    <row r="67" spans="1:17" ht="18.75" x14ac:dyDescent="0.3">
      <c r="A67" s="137">
        <v>2530</v>
      </c>
      <c r="B67" s="132">
        <v>5</v>
      </c>
      <c r="C67" s="121" t="s">
        <v>13</v>
      </c>
      <c r="D67" s="125">
        <f>'sn2530'!E5</f>
        <v>-3.32</v>
      </c>
      <c r="E67" s="126">
        <f>'sn2530'!F5-'sn2530'!E5</f>
        <v>-5.879999999999999</v>
      </c>
      <c r="F67" s="126">
        <f>'sn2530'!G5-'sn2530'!E5</f>
        <v>3.1199999999999997</v>
      </c>
      <c r="G67" s="122">
        <v>5.16</v>
      </c>
      <c r="H67" s="121" t="s">
        <v>13</v>
      </c>
      <c r="I67" s="125">
        <f>'sn2530'!H5</f>
        <v>-0.2</v>
      </c>
      <c r="J67" s="126">
        <f>'sn2530'!I5-'sn2530'!H5</f>
        <v>-0.8</v>
      </c>
      <c r="K67" s="126">
        <f>'sn2530'!J5-'sn2530'!H5</f>
        <v>0.7</v>
      </c>
      <c r="L67" s="122">
        <v>0.84</v>
      </c>
      <c r="M67" s="121" t="s">
        <v>13</v>
      </c>
      <c r="N67" s="125">
        <f>'sn2530'!K5</f>
        <v>-10.24</v>
      </c>
      <c r="O67" s="126">
        <f>'sn2530'!L5-'sn2530'!K5</f>
        <v>-1.6600000000000001</v>
      </c>
      <c r="P67" s="126">
        <f>'sn2530'!M5-'sn2530'!K5</f>
        <v>1.2400000000000002</v>
      </c>
      <c r="Q67" s="122">
        <v>1.91</v>
      </c>
    </row>
    <row r="68" spans="1:17" ht="17.25" customHeight="1" x14ac:dyDescent="0.25">
      <c r="A68" s="344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6"/>
    </row>
    <row r="69" spans="1:17" ht="17.25" x14ac:dyDescent="0.3">
      <c r="A69" s="342" t="s">
        <v>237</v>
      </c>
      <c r="B69" s="343"/>
      <c r="C69" s="121" t="s">
        <v>13</v>
      </c>
      <c r="D69" s="125">
        <f>D67</f>
        <v>-3.32</v>
      </c>
      <c r="E69" s="126" t="s">
        <v>249</v>
      </c>
      <c r="F69" s="126">
        <f>AVERAGE(ABS(E67),ABS(F67))</f>
        <v>4.4999999999999991</v>
      </c>
      <c r="G69" s="122">
        <f>AVERAGE(G67)</f>
        <v>5.16</v>
      </c>
      <c r="H69" s="121" t="s">
        <v>13</v>
      </c>
      <c r="I69" s="125">
        <f>I67</f>
        <v>-0.2</v>
      </c>
      <c r="J69" s="126" t="s">
        <v>249</v>
      </c>
      <c r="K69" s="126">
        <f>AVERAGE(ABS(J67),ABS(K67))</f>
        <v>0.75</v>
      </c>
      <c r="L69" s="122">
        <f>AVERAGE(L67)</f>
        <v>0.84</v>
      </c>
      <c r="M69" s="121" t="s">
        <v>13</v>
      </c>
      <c r="N69" s="125">
        <f>N67</f>
        <v>-10.24</v>
      </c>
      <c r="O69" s="126" t="s">
        <v>249</v>
      </c>
      <c r="P69" s="126">
        <f>AVERAGE(ABS(O67),ABS(P67))</f>
        <v>1.4500000000000002</v>
      </c>
      <c r="Q69" s="122">
        <f>AVERAGE(Q67)</f>
        <v>1.91</v>
      </c>
    </row>
  </sheetData>
  <mergeCells count="108">
    <mergeCell ref="A59:B59"/>
    <mergeCell ref="A22:A27"/>
    <mergeCell ref="A53:A56"/>
    <mergeCell ref="N56:Q56"/>
    <mergeCell ref="N27:Q27"/>
    <mergeCell ref="N23:Q23"/>
    <mergeCell ref="H50:L50"/>
    <mergeCell ref="A47:B47"/>
    <mergeCell ref="D44:F44"/>
    <mergeCell ref="C51:C52"/>
    <mergeCell ref="D51:F51"/>
    <mergeCell ref="H51:H52"/>
    <mergeCell ref="I51:K51"/>
    <mergeCell ref="D38:G38"/>
    <mergeCell ref="D39:F39"/>
    <mergeCell ref="M36:M37"/>
    <mergeCell ref="N36:P36"/>
    <mergeCell ref="C35:G35"/>
    <mergeCell ref="I22:K22"/>
    <mergeCell ref="I3:K3"/>
    <mergeCell ref="N3:P3"/>
    <mergeCell ref="H2:L2"/>
    <mergeCell ref="H3:H4"/>
    <mergeCell ref="M3:M4"/>
    <mergeCell ref="A61:B61"/>
    <mergeCell ref="N38:Q38"/>
    <mergeCell ref="I38:L38"/>
    <mergeCell ref="H65:H66"/>
    <mergeCell ref="I65:K65"/>
    <mergeCell ref="M65:M66"/>
    <mergeCell ref="N65:P65"/>
    <mergeCell ref="M63:Q64"/>
    <mergeCell ref="N51:P51"/>
    <mergeCell ref="M49:Q50"/>
    <mergeCell ref="N44:Q44"/>
    <mergeCell ref="N58:Q58"/>
    <mergeCell ref="N53:Q53"/>
    <mergeCell ref="M51:M52"/>
    <mergeCell ref="C64:G64"/>
    <mergeCell ref="H64:L64"/>
    <mergeCell ref="C65:C66"/>
    <mergeCell ref="D65:F65"/>
    <mergeCell ref="A58:B58"/>
    <mergeCell ref="B18:B21"/>
    <mergeCell ref="C18:G18"/>
    <mergeCell ref="H18:L18"/>
    <mergeCell ref="M18:Q19"/>
    <mergeCell ref="C19:G19"/>
    <mergeCell ref="H19:L19"/>
    <mergeCell ref="A5:A11"/>
    <mergeCell ref="H35:L35"/>
    <mergeCell ref="C36:C37"/>
    <mergeCell ref="D36:F36"/>
    <mergeCell ref="H36:H37"/>
    <mergeCell ref="I36:K36"/>
    <mergeCell ref="I6:K6"/>
    <mergeCell ref="A28:Q28"/>
    <mergeCell ref="C34:G34"/>
    <mergeCell ref="H34:L34"/>
    <mergeCell ref="M34:Q35"/>
    <mergeCell ref="A1:A4"/>
    <mergeCell ref="B1:B4"/>
    <mergeCell ref="D5:F5"/>
    <mergeCell ref="D6:F6"/>
    <mergeCell ref="C2:G2"/>
    <mergeCell ref="C3:C4"/>
    <mergeCell ref="D3:F3"/>
    <mergeCell ref="C20:C21"/>
    <mergeCell ref="D20:F20"/>
    <mergeCell ref="A12:Q12"/>
    <mergeCell ref="A13:B13"/>
    <mergeCell ref="A14:B14"/>
    <mergeCell ref="A16:B16"/>
    <mergeCell ref="A15:Q15"/>
    <mergeCell ref="H20:H21"/>
    <mergeCell ref="I20:K20"/>
    <mergeCell ref="M20:M21"/>
    <mergeCell ref="N20:P20"/>
    <mergeCell ref="N5:P5"/>
    <mergeCell ref="M1:Q2"/>
    <mergeCell ref="C1:G1"/>
    <mergeCell ref="H1:L1"/>
    <mergeCell ref="I5:K5"/>
    <mergeCell ref="A18:A21"/>
    <mergeCell ref="A69:B69"/>
    <mergeCell ref="A68:Q68"/>
    <mergeCell ref="A60:Q60"/>
    <mergeCell ref="A57:Q57"/>
    <mergeCell ref="A46:Q46"/>
    <mergeCell ref="A32:B32"/>
    <mergeCell ref="A29:B29"/>
    <mergeCell ref="A30:B30"/>
    <mergeCell ref="A44:B44"/>
    <mergeCell ref="A45:B45"/>
    <mergeCell ref="A43:Q43"/>
    <mergeCell ref="A31:Q31"/>
    <mergeCell ref="A34:A37"/>
    <mergeCell ref="B34:B37"/>
    <mergeCell ref="A63:A66"/>
    <mergeCell ref="B63:B66"/>
    <mergeCell ref="C63:G63"/>
    <mergeCell ref="H63:L63"/>
    <mergeCell ref="A49:A52"/>
    <mergeCell ref="B49:B52"/>
    <mergeCell ref="C49:G49"/>
    <mergeCell ref="H49:L49"/>
    <mergeCell ref="C50:G50"/>
    <mergeCell ref="A38:A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H49" sqref="H49"/>
    </sheetView>
  </sheetViews>
  <sheetFormatPr defaultRowHeight="15" x14ac:dyDescent="0.25"/>
  <cols>
    <col min="1" max="1" width="8.5703125" style="38" bestFit="1" customWidth="1"/>
    <col min="2" max="2" width="9.7109375" style="38" bestFit="1" customWidth="1"/>
    <col min="3" max="3" width="10.42578125" style="38" customWidth="1"/>
    <col min="4" max="8" width="9.140625" style="38"/>
    <col min="9" max="9" width="10.140625" style="38" customWidth="1"/>
    <col min="10" max="10" width="10.7109375" style="38" customWidth="1"/>
    <col min="11" max="16384" width="9.140625" style="38"/>
  </cols>
  <sheetData>
    <row r="1" spans="1:13" ht="15.75" thickBot="1" x14ac:dyDescent="0.3">
      <c r="A1" s="375" t="s">
        <v>0</v>
      </c>
      <c r="B1" s="375" t="s">
        <v>12</v>
      </c>
      <c r="C1" s="378" t="s">
        <v>18</v>
      </c>
      <c r="D1" s="381" t="s">
        <v>228</v>
      </c>
      <c r="E1" s="382"/>
      <c r="F1" s="382"/>
      <c r="G1" s="382"/>
      <c r="H1" s="383"/>
      <c r="I1" s="383"/>
      <c r="J1" s="383"/>
      <c r="K1" s="383"/>
      <c r="L1" s="383"/>
      <c r="M1" s="384"/>
    </row>
    <row r="2" spans="1:13" ht="15.75" thickBot="1" x14ac:dyDescent="0.3">
      <c r="A2" s="376"/>
      <c r="B2" s="376"/>
      <c r="C2" s="379"/>
      <c r="D2" s="385" t="s">
        <v>17</v>
      </c>
      <c r="E2" s="388" t="s">
        <v>19</v>
      </c>
      <c r="F2" s="389"/>
      <c r="G2" s="389"/>
      <c r="H2" s="389"/>
      <c r="I2" s="389"/>
      <c r="J2" s="390"/>
      <c r="K2" s="391" t="s">
        <v>20</v>
      </c>
      <c r="L2" s="392"/>
      <c r="M2" s="393"/>
    </row>
    <row r="3" spans="1:13" x14ac:dyDescent="0.25">
      <c r="A3" s="376"/>
      <c r="B3" s="376"/>
      <c r="C3" s="379"/>
      <c r="D3" s="386"/>
      <c r="E3" s="397" t="s">
        <v>223</v>
      </c>
      <c r="F3" s="398"/>
      <c r="G3" s="399"/>
      <c r="H3" s="400" t="s">
        <v>224</v>
      </c>
      <c r="I3" s="401"/>
      <c r="J3" s="402"/>
      <c r="K3" s="394"/>
      <c r="L3" s="395"/>
      <c r="M3" s="396"/>
    </row>
    <row r="4" spans="1:13" ht="15.75" thickBot="1" x14ac:dyDescent="0.3">
      <c r="A4" s="377"/>
      <c r="B4" s="377"/>
      <c r="C4" s="380"/>
      <c r="D4" s="387"/>
      <c r="E4" s="39" t="s">
        <v>225</v>
      </c>
      <c r="F4" s="40" t="s">
        <v>226</v>
      </c>
      <c r="G4" s="41" t="s">
        <v>227</v>
      </c>
      <c r="H4" s="39" t="s">
        <v>225</v>
      </c>
      <c r="I4" s="40" t="s">
        <v>226</v>
      </c>
      <c r="J4" s="41" t="s">
        <v>227</v>
      </c>
      <c r="K4" s="39" t="s">
        <v>225</v>
      </c>
      <c r="L4" s="40" t="s">
        <v>226</v>
      </c>
      <c r="M4" s="41" t="s">
        <v>227</v>
      </c>
    </row>
    <row r="5" spans="1:13" x14ac:dyDescent="0.25">
      <c r="A5" s="42">
        <v>1</v>
      </c>
      <c r="B5" s="43" t="s">
        <v>1</v>
      </c>
      <c r="C5" s="44" t="s">
        <v>236</v>
      </c>
      <c r="D5" s="45">
        <v>4891</v>
      </c>
      <c r="E5" s="403" t="s">
        <v>16</v>
      </c>
      <c r="F5" s="404"/>
      <c r="G5" s="405"/>
      <c r="H5" s="403" t="s">
        <v>16</v>
      </c>
      <c r="I5" s="404"/>
      <c r="J5" s="405"/>
      <c r="K5" s="404" t="s">
        <v>16</v>
      </c>
      <c r="L5" s="404"/>
      <c r="M5" s="405"/>
    </row>
    <row r="6" spans="1:13" x14ac:dyDescent="0.25">
      <c r="A6" s="46">
        <v>2</v>
      </c>
      <c r="B6" s="47" t="s">
        <v>2</v>
      </c>
      <c r="C6" s="48" t="s">
        <v>233</v>
      </c>
      <c r="D6" s="49">
        <v>4891</v>
      </c>
      <c r="E6" s="255" t="s">
        <v>16</v>
      </c>
      <c r="F6" s="256"/>
      <c r="G6" s="257"/>
      <c r="H6" s="255" t="s">
        <v>16</v>
      </c>
      <c r="I6" s="256"/>
      <c r="J6" s="257"/>
      <c r="K6" s="24">
        <v>-3.06</v>
      </c>
      <c r="L6" s="18">
        <v>-4.6500000000000004</v>
      </c>
      <c r="M6" s="19">
        <v>-0.7</v>
      </c>
    </row>
    <row r="7" spans="1:13" x14ac:dyDescent="0.25">
      <c r="A7" s="46">
        <v>4</v>
      </c>
      <c r="B7" s="50" t="s">
        <v>4</v>
      </c>
      <c r="C7" s="48" t="s">
        <v>13</v>
      </c>
      <c r="D7" s="49">
        <v>4891</v>
      </c>
      <c r="E7" s="23">
        <v>-8.9600000000000009</v>
      </c>
      <c r="F7" s="20">
        <v>-10.9</v>
      </c>
      <c r="G7" s="19">
        <v>-6.55</v>
      </c>
      <c r="H7" s="31">
        <v>-0.38</v>
      </c>
      <c r="I7" s="18">
        <v>-0.9</v>
      </c>
      <c r="J7" s="19">
        <v>0</v>
      </c>
      <c r="K7" s="20">
        <v>-3.22</v>
      </c>
      <c r="L7" s="21">
        <v>-5</v>
      </c>
      <c r="M7" s="22">
        <v>-1</v>
      </c>
    </row>
    <row r="8" spans="1:13" x14ac:dyDescent="0.25">
      <c r="A8" s="46">
        <v>6</v>
      </c>
      <c r="B8" s="50" t="s">
        <v>6</v>
      </c>
      <c r="C8" s="48" t="s">
        <v>232</v>
      </c>
      <c r="D8" s="49">
        <v>4891</v>
      </c>
      <c r="E8" s="23">
        <v>-11.3</v>
      </c>
      <c r="F8" s="20">
        <v>-15.3</v>
      </c>
      <c r="G8" s="19">
        <v>-7.85</v>
      </c>
      <c r="H8" s="31">
        <v>-14.08</v>
      </c>
      <c r="I8" s="18">
        <v>-14.55</v>
      </c>
      <c r="J8" s="19">
        <v>-13.4</v>
      </c>
      <c r="K8" s="20">
        <v>-1.78</v>
      </c>
      <c r="L8" s="18">
        <v>-3</v>
      </c>
      <c r="M8" s="19">
        <v>0</v>
      </c>
    </row>
    <row r="9" spans="1:13" x14ac:dyDescent="0.25">
      <c r="A9" s="46">
        <v>8</v>
      </c>
      <c r="B9" s="50" t="s">
        <v>8</v>
      </c>
      <c r="C9" s="48" t="s">
        <v>231</v>
      </c>
      <c r="D9" s="49">
        <v>4891</v>
      </c>
      <c r="E9" s="23">
        <v>-2.39</v>
      </c>
      <c r="F9" s="20">
        <v>-4.2</v>
      </c>
      <c r="G9" s="19">
        <v>-0.5</v>
      </c>
      <c r="H9" s="31">
        <v>-0.39</v>
      </c>
      <c r="I9" s="18">
        <v>-0.5</v>
      </c>
      <c r="J9" s="19">
        <v>-0.2</v>
      </c>
      <c r="K9" s="20">
        <v>-0.66</v>
      </c>
      <c r="L9" s="21">
        <v>-2.8</v>
      </c>
      <c r="M9" s="19">
        <v>1.1000000000000001</v>
      </c>
    </row>
    <row r="10" spans="1:13" x14ac:dyDescent="0.25">
      <c r="A10" s="46">
        <v>10</v>
      </c>
      <c r="B10" s="50" t="s">
        <v>9</v>
      </c>
      <c r="C10" s="48" t="s">
        <v>231</v>
      </c>
      <c r="D10" s="49">
        <v>4891</v>
      </c>
      <c r="E10" s="23">
        <v>-0.77</v>
      </c>
      <c r="F10" s="20">
        <v>-3.9</v>
      </c>
      <c r="G10" s="19">
        <v>1.7</v>
      </c>
      <c r="H10" s="31">
        <v>-0.6</v>
      </c>
      <c r="I10" s="18">
        <v>-0.9</v>
      </c>
      <c r="J10" s="19">
        <v>-0.2</v>
      </c>
      <c r="K10" s="20">
        <v>-0.49</v>
      </c>
      <c r="L10" s="21">
        <v>-3.05</v>
      </c>
      <c r="M10" s="19">
        <v>1.1000000000000001</v>
      </c>
    </row>
    <row r="11" spans="1:13" ht="15.75" thickBot="1" x14ac:dyDescent="0.3">
      <c r="A11" s="46">
        <v>12</v>
      </c>
      <c r="B11" s="50" t="s">
        <v>250</v>
      </c>
      <c r="C11" s="48" t="s">
        <v>231</v>
      </c>
      <c r="D11" s="49">
        <v>4891</v>
      </c>
      <c r="E11" s="148">
        <v>0.62</v>
      </c>
      <c r="F11" s="149">
        <v>-2.8</v>
      </c>
      <c r="G11" s="150">
        <v>3.6</v>
      </c>
      <c r="H11" s="151">
        <v>1.74</v>
      </c>
      <c r="I11" s="152">
        <v>1.2</v>
      </c>
      <c r="J11" s="150">
        <v>2</v>
      </c>
      <c r="K11" s="200">
        <f>Summary!K16</f>
        <v>1.1499999999999999</v>
      </c>
      <c r="L11" s="201">
        <f>Summary!L16</f>
        <v>0.5</v>
      </c>
      <c r="M11" s="199">
        <f>Summary!M16</f>
        <v>1.63</v>
      </c>
    </row>
    <row r="15" spans="1:13" ht="15.75" thickBot="1" x14ac:dyDescent="0.3"/>
    <row r="16" spans="1:13" ht="81" thickBot="1" x14ac:dyDescent="0.3">
      <c r="A16" s="316" t="s">
        <v>47</v>
      </c>
      <c r="B16" s="317"/>
      <c r="C16" s="51" t="s">
        <v>39</v>
      </c>
      <c r="D16" s="52" t="s">
        <v>32</v>
      </c>
      <c r="E16" s="52" t="s">
        <v>33</v>
      </c>
      <c r="F16" s="52" t="s">
        <v>34</v>
      </c>
      <c r="G16" s="53" t="s">
        <v>35</v>
      </c>
      <c r="H16" s="54" t="s">
        <v>36</v>
      </c>
      <c r="I16" s="51" t="s">
        <v>37</v>
      </c>
      <c r="J16" s="55" t="s">
        <v>38</v>
      </c>
    </row>
    <row r="17" spans="1:10" ht="39" thickBot="1" x14ac:dyDescent="0.3">
      <c r="A17" s="318" t="s">
        <v>40</v>
      </c>
      <c r="B17" s="56" t="s">
        <v>23</v>
      </c>
      <c r="C17" s="57">
        <v>4891</v>
      </c>
      <c r="D17" s="58" t="s">
        <v>206</v>
      </c>
      <c r="E17" s="58" t="s">
        <v>141</v>
      </c>
      <c r="F17" s="58" t="s">
        <v>207</v>
      </c>
      <c r="G17" s="59" t="s">
        <v>115</v>
      </c>
      <c r="H17" s="60" t="s">
        <v>208</v>
      </c>
      <c r="I17" s="61" t="s">
        <v>204</v>
      </c>
      <c r="J17" s="62" t="s">
        <v>205</v>
      </c>
    </row>
    <row r="18" spans="1:10" ht="39" thickBot="1" x14ac:dyDescent="0.3">
      <c r="A18" s="319"/>
      <c r="B18" s="56" t="s">
        <v>41</v>
      </c>
      <c r="C18" s="57">
        <v>4891</v>
      </c>
      <c r="D18" s="58" t="s">
        <v>113</v>
      </c>
      <c r="E18" s="58" t="s">
        <v>85</v>
      </c>
      <c r="F18" s="58" t="s">
        <v>211</v>
      </c>
      <c r="G18" s="59" t="s">
        <v>167</v>
      </c>
      <c r="H18" s="60" t="s">
        <v>166</v>
      </c>
      <c r="I18" s="61" t="s">
        <v>209</v>
      </c>
      <c r="J18" s="62" t="s">
        <v>210</v>
      </c>
    </row>
    <row r="19" spans="1:10" ht="15.75" thickBot="1" x14ac:dyDescent="0.3">
      <c r="A19" s="320" t="s">
        <v>27</v>
      </c>
      <c r="B19" s="321"/>
      <c r="C19" s="63">
        <v>4891</v>
      </c>
      <c r="D19" s="330" t="s">
        <v>214</v>
      </c>
      <c r="E19" s="331"/>
      <c r="F19" s="331"/>
      <c r="G19" s="331"/>
      <c r="H19" s="331"/>
      <c r="I19" s="331"/>
      <c r="J19" s="332"/>
    </row>
    <row r="20" spans="1:10" ht="15.75" thickBot="1" x14ac:dyDescent="0.3">
      <c r="A20" s="64"/>
      <c r="B20" s="65"/>
      <c r="C20" s="66"/>
      <c r="D20" s="66"/>
      <c r="E20" s="66"/>
      <c r="F20" s="66"/>
      <c r="G20" s="66"/>
      <c r="H20" s="65"/>
      <c r="I20" s="66"/>
      <c r="J20" s="67"/>
    </row>
    <row r="21" spans="1:10" ht="81" thickBot="1" x14ac:dyDescent="0.3">
      <c r="A21" s="316" t="s">
        <v>46</v>
      </c>
      <c r="B21" s="317"/>
      <c r="C21" s="68" t="s">
        <v>39</v>
      </c>
      <c r="D21" s="69" t="s">
        <v>32</v>
      </c>
      <c r="E21" s="69" t="s">
        <v>33</v>
      </c>
      <c r="F21" s="69" t="s">
        <v>34</v>
      </c>
      <c r="G21" s="70" t="s">
        <v>35</v>
      </c>
      <c r="H21" s="71" t="s">
        <v>36</v>
      </c>
      <c r="I21" s="68" t="s">
        <v>37</v>
      </c>
      <c r="J21" s="72" t="s">
        <v>38</v>
      </c>
    </row>
    <row r="22" spans="1:10" ht="39" thickBot="1" x14ac:dyDescent="0.3">
      <c r="A22" s="318" t="s">
        <v>40</v>
      </c>
      <c r="B22" s="56" t="s">
        <v>23</v>
      </c>
      <c r="C22" s="57">
        <v>4891</v>
      </c>
      <c r="D22" s="333" t="s">
        <v>214</v>
      </c>
      <c r="E22" s="334"/>
      <c r="F22" s="334"/>
      <c r="G22" s="334"/>
      <c r="H22" s="334"/>
      <c r="I22" s="334"/>
      <c r="J22" s="335"/>
    </row>
    <row r="23" spans="1:10" ht="39" thickBot="1" x14ac:dyDescent="0.3">
      <c r="A23" s="319"/>
      <c r="B23" s="56" t="s">
        <v>41</v>
      </c>
      <c r="C23" s="57">
        <v>4891</v>
      </c>
      <c r="D23" s="336"/>
      <c r="E23" s="337"/>
      <c r="F23" s="337"/>
      <c r="G23" s="337"/>
      <c r="H23" s="337"/>
      <c r="I23" s="337"/>
      <c r="J23" s="338"/>
    </row>
    <row r="24" spans="1:10" ht="15.75" thickBot="1" x14ac:dyDescent="0.3">
      <c r="A24" s="320" t="s">
        <v>27</v>
      </c>
      <c r="B24" s="321"/>
      <c r="C24" s="63">
        <v>4891</v>
      </c>
      <c r="D24" s="73"/>
      <c r="E24" s="73"/>
      <c r="F24" s="73"/>
      <c r="G24" s="74"/>
      <c r="H24" s="75" t="s">
        <v>215</v>
      </c>
      <c r="I24" s="76"/>
      <c r="J24" s="77"/>
    </row>
    <row r="25" spans="1:10" ht="15.75" thickBot="1" x14ac:dyDescent="0.3">
      <c r="A25" s="78"/>
      <c r="B25" s="79"/>
      <c r="C25" s="80"/>
      <c r="D25" s="80"/>
      <c r="E25" s="80"/>
      <c r="F25" s="80"/>
      <c r="G25" s="80"/>
      <c r="H25" s="80"/>
      <c r="I25" s="80"/>
      <c r="J25" s="81"/>
    </row>
    <row r="26" spans="1:10" ht="81" thickBot="1" x14ac:dyDescent="0.3">
      <c r="A26" s="316" t="s">
        <v>44</v>
      </c>
      <c r="B26" s="317"/>
      <c r="C26" s="51" t="s">
        <v>39</v>
      </c>
      <c r="D26" s="52" t="s">
        <v>32</v>
      </c>
      <c r="E26" s="52" t="s">
        <v>33</v>
      </c>
      <c r="F26" s="52" t="s">
        <v>34</v>
      </c>
      <c r="G26" s="53" t="s">
        <v>35</v>
      </c>
      <c r="H26" s="54" t="s">
        <v>36</v>
      </c>
      <c r="I26" s="51" t="s">
        <v>37</v>
      </c>
      <c r="J26" s="55" t="s">
        <v>38</v>
      </c>
    </row>
    <row r="27" spans="1:10" ht="39" thickBot="1" x14ac:dyDescent="0.3">
      <c r="A27" s="318" t="s">
        <v>40</v>
      </c>
      <c r="B27" s="56" t="s">
        <v>23</v>
      </c>
      <c r="C27" s="82" t="s">
        <v>24</v>
      </c>
      <c r="D27" s="83" t="s">
        <v>198</v>
      </c>
      <c r="E27" s="83" t="s">
        <v>136</v>
      </c>
      <c r="F27" s="83" t="s">
        <v>199</v>
      </c>
      <c r="G27" s="84" t="s">
        <v>108</v>
      </c>
      <c r="H27" s="85" t="s">
        <v>200</v>
      </c>
      <c r="I27" s="86" t="s">
        <v>201</v>
      </c>
      <c r="J27" s="87" t="s">
        <v>202</v>
      </c>
    </row>
    <row r="28" spans="1:10" ht="39" thickBot="1" x14ac:dyDescent="0.3">
      <c r="A28" s="319"/>
      <c r="B28" s="56" t="s">
        <v>41</v>
      </c>
      <c r="C28" s="82">
        <v>4891</v>
      </c>
      <c r="D28" s="83">
        <v>0.31</v>
      </c>
      <c r="E28" s="83">
        <v>0.44</v>
      </c>
      <c r="F28" s="83">
        <v>0.75</v>
      </c>
      <c r="G28" s="84">
        <v>0.17</v>
      </c>
      <c r="H28" s="85">
        <v>0.61</v>
      </c>
      <c r="I28" s="86" t="s">
        <v>61</v>
      </c>
      <c r="J28" s="87" t="s">
        <v>62</v>
      </c>
    </row>
    <row r="29" spans="1:10" ht="26.25" customHeight="1" thickBot="1" x14ac:dyDescent="0.3">
      <c r="A29" s="320" t="s">
        <v>27</v>
      </c>
      <c r="B29" s="321"/>
      <c r="C29" s="82">
        <v>4891</v>
      </c>
      <c r="D29" s="83" t="s">
        <v>217</v>
      </c>
      <c r="E29" s="83" t="s">
        <v>218</v>
      </c>
      <c r="F29" s="83" t="s">
        <v>219</v>
      </c>
      <c r="G29" s="84" t="s">
        <v>191</v>
      </c>
      <c r="H29" s="85" t="s">
        <v>220</v>
      </c>
      <c r="I29" s="86" t="s">
        <v>221</v>
      </c>
      <c r="J29" s="87" t="s">
        <v>222</v>
      </c>
    </row>
    <row r="30" spans="1:10" ht="15.75" thickBot="1" x14ac:dyDescent="0.3">
      <c r="A30" s="78"/>
      <c r="B30" s="79"/>
      <c r="C30" s="80"/>
      <c r="D30" s="80"/>
      <c r="E30" s="80"/>
      <c r="F30" s="80"/>
      <c r="G30" s="80"/>
      <c r="H30" s="80"/>
      <c r="I30" s="80"/>
      <c r="J30" s="81"/>
    </row>
    <row r="31" spans="1:10" ht="81" thickBot="1" x14ac:dyDescent="0.3">
      <c r="A31" s="316" t="s">
        <v>42</v>
      </c>
      <c r="B31" s="317"/>
      <c r="C31" s="51" t="s">
        <v>39</v>
      </c>
      <c r="D31" s="52" t="s">
        <v>32</v>
      </c>
      <c r="E31" s="52" t="s">
        <v>33</v>
      </c>
      <c r="F31" s="52" t="s">
        <v>34</v>
      </c>
      <c r="G31" s="53" t="s">
        <v>35</v>
      </c>
      <c r="H31" s="54" t="s">
        <v>36</v>
      </c>
      <c r="I31" s="51" t="s">
        <v>37</v>
      </c>
      <c r="J31" s="55" t="s">
        <v>38</v>
      </c>
    </row>
    <row r="32" spans="1:10" ht="39" thickBot="1" x14ac:dyDescent="0.3">
      <c r="A32" s="318" t="s">
        <v>40</v>
      </c>
      <c r="B32" s="56" t="s">
        <v>23</v>
      </c>
      <c r="C32" s="82" t="s">
        <v>24</v>
      </c>
      <c r="D32" s="83">
        <v>3.84</v>
      </c>
      <c r="E32" s="83">
        <v>0.56999999999999995</v>
      </c>
      <c r="F32" s="83">
        <v>4.4000000000000004</v>
      </c>
      <c r="G32" s="84">
        <v>0.18</v>
      </c>
      <c r="H32" s="85">
        <v>3.95</v>
      </c>
      <c r="I32" s="86" t="s">
        <v>57</v>
      </c>
      <c r="J32" s="87" t="s">
        <v>58</v>
      </c>
    </row>
    <row r="33" spans="1:10" ht="39" thickBot="1" x14ac:dyDescent="0.3">
      <c r="A33" s="319"/>
      <c r="B33" s="56" t="s">
        <v>41</v>
      </c>
      <c r="C33" s="82">
        <v>4891</v>
      </c>
      <c r="D33" s="83">
        <v>0.24</v>
      </c>
      <c r="E33" s="83">
        <v>0.68</v>
      </c>
      <c r="F33" s="83">
        <v>0.92</v>
      </c>
      <c r="G33" s="84">
        <v>0.24</v>
      </c>
      <c r="H33" s="85">
        <v>0.83</v>
      </c>
      <c r="I33" s="86" t="s">
        <v>55</v>
      </c>
      <c r="J33" s="87" t="s">
        <v>56</v>
      </c>
    </row>
    <row r="34" spans="1:10" ht="15.75" thickBot="1" x14ac:dyDescent="0.3">
      <c r="A34" s="320" t="s">
        <v>27</v>
      </c>
      <c r="B34" s="321"/>
      <c r="C34" s="82">
        <v>4891</v>
      </c>
      <c r="D34" s="83">
        <v>2.19</v>
      </c>
      <c r="E34" s="83">
        <v>0.43</v>
      </c>
      <c r="F34" s="83">
        <v>2.62</v>
      </c>
      <c r="G34" s="84">
        <v>0.11</v>
      </c>
      <c r="H34" s="85">
        <v>2.2799999999999998</v>
      </c>
      <c r="I34" s="86" t="s">
        <v>30</v>
      </c>
      <c r="J34" s="87" t="s">
        <v>31</v>
      </c>
    </row>
    <row r="35" spans="1:10" ht="16.5" thickBot="1" x14ac:dyDescent="0.3">
      <c r="A35" s="78"/>
      <c r="B35" s="88"/>
      <c r="C35" s="80"/>
      <c r="D35" s="80"/>
      <c r="E35" s="80"/>
      <c r="F35" s="80"/>
      <c r="G35" s="80"/>
      <c r="H35" s="80"/>
      <c r="I35" s="80"/>
      <c r="J35" s="81"/>
    </row>
    <row r="36" spans="1:10" ht="81" thickBot="1" x14ac:dyDescent="0.3">
      <c r="A36" s="316" t="s">
        <v>49</v>
      </c>
      <c r="B36" s="317"/>
      <c r="C36" s="51" t="s">
        <v>39</v>
      </c>
      <c r="D36" s="52" t="s">
        <v>32</v>
      </c>
      <c r="E36" s="52" t="s">
        <v>33</v>
      </c>
      <c r="F36" s="52" t="s">
        <v>34</v>
      </c>
      <c r="G36" s="53" t="s">
        <v>35</v>
      </c>
      <c r="H36" s="54" t="s">
        <v>36</v>
      </c>
      <c r="I36" s="51" t="s">
        <v>37</v>
      </c>
      <c r="J36" s="55" t="s">
        <v>38</v>
      </c>
    </row>
    <row r="37" spans="1:10" ht="39" thickBot="1" x14ac:dyDescent="0.3">
      <c r="A37" s="318" t="s">
        <v>40</v>
      </c>
      <c r="B37" s="56" t="s">
        <v>23</v>
      </c>
      <c r="C37" s="82" t="s">
        <v>24</v>
      </c>
      <c r="D37" s="83">
        <v>1.96</v>
      </c>
      <c r="E37" s="83">
        <v>0.16</v>
      </c>
      <c r="F37" s="83">
        <v>2.11</v>
      </c>
      <c r="G37" s="84">
        <v>0.09</v>
      </c>
      <c r="H37" s="85">
        <v>1.97</v>
      </c>
      <c r="I37" s="86" t="s">
        <v>75</v>
      </c>
      <c r="J37" s="87" t="s">
        <v>76</v>
      </c>
    </row>
    <row r="38" spans="1:10" ht="39" thickBot="1" x14ac:dyDescent="0.3">
      <c r="A38" s="319"/>
      <c r="B38" s="56" t="s">
        <v>41</v>
      </c>
      <c r="C38" s="82">
        <v>4891</v>
      </c>
      <c r="D38" s="83">
        <v>0.35</v>
      </c>
      <c r="E38" s="83">
        <v>0.48</v>
      </c>
      <c r="F38" s="83">
        <v>0.83</v>
      </c>
      <c r="G38" s="84">
        <v>0.33</v>
      </c>
      <c r="H38" s="85">
        <v>0.7</v>
      </c>
      <c r="I38" s="86" t="s">
        <v>79</v>
      </c>
      <c r="J38" s="87" t="s">
        <v>80</v>
      </c>
    </row>
    <row r="39" spans="1:10" ht="15.75" thickBot="1" x14ac:dyDescent="0.3">
      <c r="A39" s="320" t="s">
        <v>27</v>
      </c>
      <c r="B39" s="321"/>
      <c r="C39" s="82">
        <v>4891</v>
      </c>
      <c r="D39" s="83">
        <v>1.71</v>
      </c>
      <c r="E39" s="83">
        <v>0.48</v>
      </c>
      <c r="F39" s="83" t="s">
        <v>86</v>
      </c>
      <c r="G39" s="84">
        <v>0.18</v>
      </c>
      <c r="H39" s="85">
        <v>1.75</v>
      </c>
      <c r="I39" s="86" t="s">
        <v>83</v>
      </c>
      <c r="J39" s="87" t="s">
        <v>84</v>
      </c>
    </row>
    <row r="40" spans="1:10" ht="15.75" thickBot="1" x14ac:dyDescent="0.3">
      <c r="A40" s="78"/>
      <c r="B40" s="79"/>
      <c r="C40" s="80"/>
      <c r="D40" s="80"/>
      <c r="E40" s="80"/>
      <c r="F40" s="80"/>
      <c r="G40" s="80"/>
      <c r="H40" s="80"/>
      <c r="I40" s="80"/>
      <c r="J40" s="81"/>
    </row>
    <row r="41" spans="1:10" ht="81" thickBot="1" x14ac:dyDescent="0.3">
      <c r="A41" s="316" t="s">
        <v>51</v>
      </c>
      <c r="B41" s="317"/>
      <c r="C41" s="51" t="s">
        <v>39</v>
      </c>
      <c r="D41" s="52" t="s">
        <v>32</v>
      </c>
      <c r="E41" s="52" t="s">
        <v>33</v>
      </c>
      <c r="F41" s="52" t="s">
        <v>34</v>
      </c>
      <c r="G41" s="53" t="s">
        <v>35</v>
      </c>
      <c r="H41" s="54" t="s">
        <v>36</v>
      </c>
      <c r="I41" s="51" t="s">
        <v>37</v>
      </c>
      <c r="J41" s="55" t="s">
        <v>38</v>
      </c>
    </row>
    <row r="42" spans="1:10" ht="39" thickBot="1" x14ac:dyDescent="0.3">
      <c r="A42" s="318" t="s">
        <v>40</v>
      </c>
      <c r="B42" s="56" t="s">
        <v>23</v>
      </c>
      <c r="C42" s="82" t="s">
        <v>24</v>
      </c>
      <c r="D42" s="83" t="s">
        <v>184</v>
      </c>
      <c r="E42" s="83" t="s">
        <v>185</v>
      </c>
      <c r="F42" s="83" t="s">
        <v>186</v>
      </c>
      <c r="G42" s="84" t="s">
        <v>177</v>
      </c>
      <c r="H42" s="85" t="s">
        <v>187</v>
      </c>
      <c r="I42" s="86" t="s">
        <v>188</v>
      </c>
      <c r="J42" s="87" t="s">
        <v>189</v>
      </c>
    </row>
    <row r="43" spans="1:10" ht="39" thickBot="1" x14ac:dyDescent="0.3">
      <c r="A43" s="319"/>
      <c r="B43" s="56" t="s">
        <v>41</v>
      </c>
      <c r="C43" s="82">
        <v>4891</v>
      </c>
      <c r="D43" s="83" t="s">
        <v>115</v>
      </c>
      <c r="E43" s="83" t="s">
        <v>85</v>
      </c>
      <c r="F43" s="83" t="s">
        <v>195</v>
      </c>
      <c r="G43" s="84" t="s">
        <v>177</v>
      </c>
      <c r="H43" s="85" t="s">
        <v>118</v>
      </c>
      <c r="I43" s="86" t="s">
        <v>196</v>
      </c>
      <c r="J43" s="87" t="s">
        <v>197</v>
      </c>
    </row>
    <row r="44" spans="1:10" ht="15.75" thickBot="1" x14ac:dyDescent="0.3">
      <c r="A44" s="320" t="s">
        <v>27</v>
      </c>
      <c r="B44" s="321"/>
      <c r="C44" s="82">
        <v>4891</v>
      </c>
      <c r="D44" s="83" t="s">
        <v>165</v>
      </c>
      <c r="E44" s="83" t="s">
        <v>166</v>
      </c>
      <c r="F44" s="83" t="s">
        <v>112</v>
      </c>
      <c r="G44" s="84" t="s">
        <v>167</v>
      </c>
      <c r="H44" s="85" t="s">
        <v>168</v>
      </c>
      <c r="I44" s="86" t="s">
        <v>169</v>
      </c>
      <c r="J44" s="87" t="s">
        <v>170</v>
      </c>
    </row>
    <row r="45" spans="1:10" ht="15.75" thickBot="1" x14ac:dyDescent="0.3">
      <c r="A45" s="78"/>
      <c r="B45" s="79"/>
      <c r="C45" s="80"/>
      <c r="D45" s="80"/>
      <c r="E45" s="80"/>
      <c r="F45" s="80"/>
      <c r="G45" s="80"/>
      <c r="H45" s="80"/>
      <c r="I45" s="80"/>
      <c r="J45" s="81"/>
    </row>
    <row r="46" spans="1:10" ht="81" thickBot="1" x14ac:dyDescent="0.3">
      <c r="A46" s="316" t="s">
        <v>251</v>
      </c>
      <c r="B46" s="317"/>
      <c r="C46" s="51" t="s">
        <v>39</v>
      </c>
      <c r="D46" s="52" t="s">
        <v>32</v>
      </c>
      <c r="E46" s="52" t="s">
        <v>33</v>
      </c>
      <c r="F46" s="52" t="s">
        <v>34</v>
      </c>
      <c r="G46" s="53" t="s">
        <v>35</v>
      </c>
      <c r="H46" s="54" t="s">
        <v>36</v>
      </c>
      <c r="I46" s="51" t="s">
        <v>37</v>
      </c>
      <c r="J46" s="55" t="s">
        <v>38</v>
      </c>
    </row>
    <row r="47" spans="1:10" ht="39" thickBot="1" x14ac:dyDescent="0.3">
      <c r="A47" s="318" t="s">
        <v>40</v>
      </c>
      <c r="B47" s="142" t="s">
        <v>23</v>
      </c>
      <c r="C47" s="82" t="s">
        <v>24</v>
      </c>
      <c r="D47" s="83">
        <v>2.98</v>
      </c>
      <c r="E47" s="83">
        <v>0.27</v>
      </c>
      <c r="F47" s="83">
        <v>3.25</v>
      </c>
      <c r="G47" s="143">
        <v>0.18</v>
      </c>
      <c r="H47" s="140">
        <v>3.01</v>
      </c>
      <c r="I47" s="86" t="s">
        <v>256</v>
      </c>
      <c r="J47" s="87" t="s">
        <v>257</v>
      </c>
    </row>
    <row r="48" spans="1:10" ht="39" thickBot="1" x14ac:dyDescent="0.3">
      <c r="A48" s="319"/>
      <c r="B48" s="142" t="s">
        <v>41</v>
      </c>
      <c r="C48" s="82">
        <v>4891</v>
      </c>
      <c r="D48" s="83">
        <v>0.27</v>
      </c>
      <c r="E48" s="83">
        <v>0.2</v>
      </c>
      <c r="F48" s="83">
        <v>0.47</v>
      </c>
      <c r="G48" s="143">
        <v>0.21</v>
      </c>
      <c r="H48" s="140">
        <v>0.38</v>
      </c>
      <c r="I48" s="159" t="s">
        <v>258</v>
      </c>
      <c r="J48" s="159" t="s">
        <v>259</v>
      </c>
    </row>
    <row r="49" spans="1:10" ht="15.75" thickBot="1" x14ac:dyDescent="0.3">
      <c r="A49" s="320" t="s">
        <v>27</v>
      </c>
      <c r="B49" s="321"/>
      <c r="C49" s="82">
        <v>4891</v>
      </c>
      <c r="D49" s="83">
        <v>0.54</v>
      </c>
      <c r="E49" s="83">
        <v>0.28999999999999998</v>
      </c>
      <c r="F49" s="83">
        <v>0.84</v>
      </c>
      <c r="G49" s="143">
        <v>0.21</v>
      </c>
      <c r="H49" s="140">
        <v>0.65</v>
      </c>
      <c r="I49" s="159" t="s">
        <v>278</v>
      </c>
      <c r="J49" s="159" t="s">
        <v>279</v>
      </c>
    </row>
  </sheetData>
  <mergeCells count="37">
    <mergeCell ref="A27:A28"/>
    <mergeCell ref="A32:A33"/>
    <mergeCell ref="A37:A38"/>
    <mergeCell ref="A34:B34"/>
    <mergeCell ref="A36:B36"/>
    <mergeCell ref="A29:B29"/>
    <mergeCell ref="A31:B31"/>
    <mergeCell ref="A46:B46"/>
    <mergeCell ref="A47:A48"/>
    <mergeCell ref="A49:B49"/>
    <mergeCell ref="A44:B44"/>
    <mergeCell ref="A39:B39"/>
    <mergeCell ref="A41:B41"/>
    <mergeCell ref="A42:A43"/>
    <mergeCell ref="D22:J23"/>
    <mergeCell ref="A24:B24"/>
    <mergeCell ref="A26:B26"/>
    <mergeCell ref="A16:B16"/>
    <mergeCell ref="A17:A18"/>
    <mergeCell ref="A19:B19"/>
    <mergeCell ref="D19:J19"/>
    <mergeCell ref="A21:B21"/>
    <mergeCell ref="A22:A23"/>
    <mergeCell ref="E5:G5"/>
    <mergeCell ref="H5:J5"/>
    <mergeCell ref="K5:M5"/>
    <mergeCell ref="E6:G6"/>
    <mergeCell ref="H6:J6"/>
    <mergeCell ref="A1:A4"/>
    <mergeCell ref="B1:B4"/>
    <mergeCell ref="C1:C4"/>
    <mergeCell ref="D1:M1"/>
    <mergeCell ref="D2:D4"/>
    <mergeCell ref="E2:J2"/>
    <mergeCell ref="K2:M3"/>
    <mergeCell ref="E3:G3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G5" sqref="G5"/>
    </sheetView>
  </sheetViews>
  <sheetFormatPr defaultRowHeight="15" x14ac:dyDescent="0.25"/>
  <cols>
    <col min="1" max="1" width="9.140625" style="38"/>
    <col min="2" max="2" width="9.7109375" style="38" bestFit="1" customWidth="1"/>
    <col min="3" max="3" width="12.28515625" style="38" customWidth="1"/>
    <col min="4" max="9" width="9.140625" style="38"/>
    <col min="10" max="10" width="10.28515625" style="38" customWidth="1"/>
    <col min="11" max="16384" width="9.140625" style="38"/>
  </cols>
  <sheetData>
    <row r="1" spans="1:13" ht="15.75" thickBot="1" x14ac:dyDescent="0.3">
      <c r="A1" s="375" t="s">
        <v>0</v>
      </c>
      <c r="B1" s="375" t="s">
        <v>12</v>
      </c>
      <c r="C1" s="378" t="s">
        <v>18</v>
      </c>
      <c r="D1" s="381" t="s">
        <v>228</v>
      </c>
      <c r="E1" s="382"/>
      <c r="F1" s="382"/>
      <c r="G1" s="382"/>
      <c r="H1" s="383"/>
      <c r="I1" s="383"/>
      <c r="J1" s="383"/>
      <c r="K1" s="383"/>
      <c r="L1" s="383"/>
      <c r="M1" s="384"/>
    </row>
    <row r="2" spans="1:13" ht="15.75" thickBot="1" x14ac:dyDescent="0.3">
      <c r="A2" s="376"/>
      <c r="B2" s="376"/>
      <c r="C2" s="379"/>
      <c r="D2" s="385" t="s">
        <v>17</v>
      </c>
      <c r="E2" s="388" t="s">
        <v>19</v>
      </c>
      <c r="F2" s="389"/>
      <c r="G2" s="389"/>
      <c r="H2" s="389"/>
      <c r="I2" s="389"/>
      <c r="J2" s="390"/>
      <c r="K2" s="391" t="s">
        <v>20</v>
      </c>
      <c r="L2" s="392"/>
      <c r="M2" s="393"/>
    </row>
    <row r="3" spans="1:13" x14ac:dyDescent="0.25">
      <c r="A3" s="376"/>
      <c r="B3" s="376"/>
      <c r="C3" s="379"/>
      <c r="D3" s="386"/>
      <c r="E3" s="397" t="s">
        <v>223</v>
      </c>
      <c r="F3" s="398"/>
      <c r="G3" s="399"/>
      <c r="H3" s="400" t="s">
        <v>224</v>
      </c>
      <c r="I3" s="401"/>
      <c r="J3" s="402"/>
      <c r="K3" s="394"/>
      <c r="L3" s="395"/>
      <c r="M3" s="396"/>
    </row>
    <row r="4" spans="1:13" ht="15.75" thickBot="1" x14ac:dyDescent="0.3">
      <c r="A4" s="377"/>
      <c r="B4" s="377"/>
      <c r="C4" s="380"/>
      <c r="D4" s="387"/>
      <c r="E4" s="39" t="s">
        <v>225</v>
      </c>
      <c r="F4" s="40" t="s">
        <v>226</v>
      </c>
      <c r="G4" s="41" t="s">
        <v>227</v>
      </c>
      <c r="H4" s="39" t="s">
        <v>225</v>
      </c>
      <c r="I4" s="40" t="s">
        <v>226</v>
      </c>
      <c r="J4" s="41" t="s">
        <v>227</v>
      </c>
      <c r="K4" s="39" t="s">
        <v>225</v>
      </c>
      <c r="L4" s="40" t="s">
        <v>226</v>
      </c>
      <c r="M4" s="41" t="s">
        <v>227</v>
      </c>
    </row>
    <row r="5" spans="1:13" x14ac:dyDescent="0.25">
      <c r="A5" s="46">
        <v>3</v>
      </c>
      <c r="B5" s="50" t="s">
        <v>3</v>
      </c>
      <c r="C5" s="48" t="s">
        <v>13</v>
      </c>
      <c r="D5" s="49">
        <v>7637</v>
      </c>
      <c r="E5" s="31">
        <v>-1.92</v>
      </c>
      <c r="F5" s="18">
        <v>-5.01</v>
      </c>
      <c r="G5" s="19">
        <v>0.77</v>
      </c>
      <c r="H5" s="255" t="s">
        <v>16</v>
      </c>
      <c r="I5" s="256"/>
      <c r="J5" s="257"/>
      <c r="K5" s="24">
        <v>-7.5</v>
      </c>
      <c r="L5" s="21">
        <v>-10.19</v>
      </c>
      <c r="M5" s="19">
        <v>-4.4000000000000004</v>
      </c>
    </row>
    <row r="6" spans="1:13" x14ac:dyDescent="0.25">
      <c r="A6" s="46">
        <v>5</v>
      </c>
      <c r="B6" s="50" t="s">
        <v>5</v>
      </c>
      <c r="C6" s="48" t="s">
        <v>13</v>
      </c>
      <c r="D6" s="49">
        <v>7637</v>
      </c>
      <c r="E6" s="23">
        <v>-4.6399999999999997</v>
      </c>
      <c r="F6" s="20">
        <v>-6.4</v>
      </c>
      <c r="G6" s="19">
        <v>-3</v>
      </c>
      <c r="H6" s="31">
        <v>-4.3600000000000003</v>
      </c>
      <c r="I6" s="18">
        <v>-4.8499999999999996</v>
      </c>
      <c r="J6" s="19">
        <v>-3.7</v>
      </c>
      <c r="K6" s="256" t="s">
        <v>203</v>
      </c>
      <c r="L6" s="256"/>
      <c r="M6" s="257"/>
    </row>
    <row r="7" spans="1:13" x14ac:dyDescent="0.25">
      <c r="A7" s="46">
        <v>7</v>
      </c>
      <c r="B7" s="50" t="s">
        <v>7</v>
      </c>
      <c r="C7" s="48" t="s">
        <v>232</v>
      </c>
      <c r="D7" s="49">
        <v>7637</v>
      </c>
      <c r="E7" s="23">
        <v>-12.37</v>
      </c>
      <c r="F7" s="20">
        <v>-13.55</v>
      </c>
      <c r="G7" s="19">
        <v>-10.5</v>
      </c>
      <c r="H7" s="31">
        <v>-8.66</v>
      </c>
      <c r="I7" s="18">
        <v>-9.85</v>
      </c>
      <c r="J7" s="19">
        <v>-7.45</v>
      </c>
      <c r="K7" s="20">
        <v>0.99</v>
      </c>
      <c r="L7" s="18">
        <v>0.2</v>
      </c>
      <c r="M7" s="19">
        <v>1.7</v>
      </c>
    </row>
    <row r="8" spans="1:13" x14ac:dyDescent="0.25">
      <c r="A8" s="46">
        <v>9</v>
      </c>
      <c r="B8" s="50" t="s">
        <v>11</v>
      </c>
      <c r="C8" s="48" t="s">
        <v>231</v>
      </c>
      <c r="D8" s="49">
        <v>7637</v>
      </c>
      <c r="E8" s="23">
        <v>-2.0299999999999998</v>
      </c>
      <c r="F8" s="20">
        <v>-8.6999999999999993</v>
      </c>
      <c r="G8" s="19">
        <v>6.9</v>
      </c>
      <c r="H8" s="31">
        <v>0.61</v>
      </c>
      <c r="I8" s="18">
        <v>-0.3</v>
      </c>
      <c r="J8" s="19">
        <v>3</v>
      </c>
      <c r="K8" s="20">
        <v>1.83</v>
      </c>
      <c r="L8" s="21">
        <v>0.5</v>
      </c>
      <c r="M8" s="19">
        <v>3.1</v>
      </c>
    </row>
    <row r="9" spans="1:13" ht="15.75" thickBot="1" x14ac:dyDescent="0.3">
      <c r="A9" s="107">
        <v>11</v>
      </c>
      <c r="B9" s="108" t="s">
        <v>10</v>
      </c>
      <c r="C9" s="109" t="s">
        <v>231</v>
      </c>
      <c r="D9" s="110">
        <v>7637</v>
      </c>
      <c r="E9" s="28">
        <v>4.71</v>
      </c>
      <c r="F9" s="25">
        <v>2.6</v>
      </c>
      <c r="G9" s="30">
        <v>8</v>
      </c>
      <c r="H9" s="32">
        <v>4.33</v>
      </c>
      <c r="I9" s="27">
        <v>4</v>
      </c>
      <c r="J9" s="30">
        <v>4.75</v>
      </c>
      <c r="K9" s="20">
        <v>0.82</v>
      </c>
      <c r="L9" s="21">
        <v>-2.75</v>
      </c>
      <c r="M9" s="19">
        <v>3.95</v>
      </c>
    </row>
    <row r="10" spans="1:13" x14ac:dyDescent="0.25">
      <c r="A10" s="175">
        <v>13</v>
      </c>
      <c r="B10" s="176" t="s">
        <v>264</v>
      </c>
      <c r="C10" s="176" t="s">
        <v>231</v>
      </c>
      <c r="D10" s="176">
        <v>7637</v>
      </c>
      <c r="E10" s="21">
        <v>0.93</v>
      </c>
      <c r="F10" s="21">
        <v>-4.1500000000000004</v>
      </c>
      <c r="G10" s="21">
        <v>5.25</v>
      </c>
      <c r="H10" s="18">
        <v>-0.74</v>
      </c>
      <c r="I10" s="18">
        <v>-1.35</v>
      </c>
      <c r="J10" s="21">
        <v>-0.45</v>
      </c>
      <c r="K10" s="308" t="s">
        <v>246</v>
      </c>
      <c r="L10" s="308"/>
      <c r="M10" s="308"/>
    </row>
    <row r="12" spans="1:13" ht="15.75" thickBot="1" x14ac:dyDescent="0.3"/>
    <row r="13" spans="1:13" ht="81" thickBot="1" x14ac:dyDescent="0.3">
      <c r="A13" s="316" t="s">
        <v>45</v>
      </c>
      <c r="B13" s="317"/>
      <c r="C13" s="51" t="s">
        <v>39</v>
      </c>
      <c r="D13" s="52" t="s">
        <v>32</v>
      </c>
      <c r="E13" s="52" t="s">
        <v>33</v>
      </c>
      <c r="F13" s="52" t="s">
        <v>34</v>
      </c>
      <c r="G13" s="53" t="s">
        <v>35</v>
      </c>
      <c r="H13" s="54" t="s">
        <v>36</v>
      </c>
      <c r="I13" s="51" t="s">
        <v>37</v>
      </c>
      <c r="J13" s="55" t="s">
        <v>38</v>
      </c>
    </row>
    <row r="14" spans="1:13" ht="39" thickBot="1" x14ac:dyDescent="0.3">
      <c r="A14" s="318" t="s">
        <v>40</v>
      </c>
      <c r="B14" s="56" t="s">
        <v>23</v>
      </c>
      <c r="C14" s="186">
        <v>7637</v>
      </c>
      <c r="D14" s="58" t="s">
        <v>172</v>
      </c>
      <c r="E14" s="58" t="s">
        <v>89</v>
      </c>
      <c r="F14" s="58" t="s">
        <v>173</v>
      </c>
      <c r="G14" s="59" t="s">
        <v>136</v>
      </c>
      <c r="H14" s="60" t="s">
        <v>174</v>
      </c>
      <c r="I14" s="61" t="s">
        <v>175</v>
      </c>
      <c r="J14" s="62" t="s">
        <v>176</v>
      </c>
    </row>
    <row r="15" spans="1:13" ht="39" thickBot="1" x14ac:dyDescent="0.3">
      <c r="A15" s="319"/>
      <c r="B15" s="56" t="s">
        <v>41</v>
      </c>
      <c r="C15" s="186">
        <v>7637</v>
      </c>
      <c r="D15" s="58" t="s">
        <v>136</v>
      </c>
      <c r="E15" s="58" t="s">
        <v>128</v>
      </c>
      <c r="F15" s="58" t="s">
        <v>119</v>
      </c>
      <c r="G15" s="59" t="s">
        <v>177</v>
      </c>
      <c r="H15" s="60" t="s">
        <v>147</v>
      </c>
      <c r="I15" s="61" t="s">
        <v>178</v>
      </c>
      <c r="J15" s="62" t="s">
        <v>179</v>
      </c>
    </row>
    <row r="16" spans="1:13" ht="26.25" thickBot="1" x14ac:dyDescent="0.3">
      <c r="A16" s="320" t="s">
        <v>27</v>
      </c>
      <c r="B16" s="321"/>
      <c r="C16" s="187">
        <v>7637</v>
      </c>
      <c r="D16" s="73">
        <v>2.85</v>
      </c>
      <c r="E16" s="73">
        <v>0.26</v>
      </c>
      <c r="F16" s="73">
        <v>3.11</v>
      </c>
      <c r="G16" s="74">
        <v>0.22</v>
      </c>
      <c r="H16" s="75">
        <v>2.88</v>
      </c>
      <c r="I16" s="76" t="s">
        <v>59</v>
      </c>
      <c r="J16" s="77" t="s">
        <v>60</v>
      </c>
    </row>
    <row r="17" spans="1:10" ht="15.75" thickBot="1" x14ac:dyDescent="0.3">
      <c r="A17" s="78"/>
      <c r="B17" s="79"/>
      <c r="C17" s="185"/>
      <c r="D17" s="80"/>
      <c r="E17" s="80"/>
      <c r="F17" s="80"/>
      <c r="G17" s="80"/>
      <c r="H17" s="80"/>
      <c r="I17" s="80"/>
      <c r="J17" s="81"/>
    </row>
    <row r="18" spans="1:10" ht="81" thickBot="1" x14ac:dyDescent="0.3">
      <c r="A18" s="316" t="s">
        <v>43</v>
      </c>
      <c r="B18" s="317"/>
      <c r="C18" s="180" t="s">
        <v>39</v>
      </c>
      <c r="D18" s="52" t="s">
        <v>32</v>
      </c>
      <c r="E18" s="52" t="s">
        <v>33</v>
      </c>
      <c r="F18" s="52" t="s">
        <v>34</v>
      </c>
      <c r="G18" s="53" t="s">
        <v>35</v>
      </c>
      <c r="H18" s="54" t="s">
        <v>36</v>
      </c>
      <c r="I18" s="51" t="s">
        <v>37</v>
      </c>
      <c r="J18" s="55" t="s">
        <v>38</v>
      </c>
    </row>
    <row r="19" spans="1:10" ht="39" thickBot="1" x14ac:dyDescent="0.3">
      <c r="A19" s="318" t="s">
        <v>40</v>
      </c>
      <c r="B19" s="56" t="s">
        <v>23</v>
      </c>
      <c r="C19" s="192">
        <v>7637</v>
      </c>
      <c r="D19" s="83">
        <v>1.1599999999999999</v>
      </c>
      <c r="E19" s="83">
        <v>7.0000000000000007E-2</v>
      </c>
      <c r="F19" s="83">
        <v>1.68</v>
      </c>
      <c r="G19" s="84">
        <v>0.13</v>
      </c>
      <c r="H19" s="85">
        <v>1.61</v>
      </c>
      <c r="I19" s="86" t="s">
        <v>65</v>
      </c>
      <c r="J19" s="87" t="s">
        <v>66</v>
      </c>
    </row>
    <row r="20" spans="1:10" ht="39" thickBot="1" x14ac:dyDescent="0.3">
      <c r="A20" s="319"/>
      <c r="B20" s="56" t="s">
        <v>41</v>
      </c>
      <c r="C20" s="192">
        <v>7637</v>
      </c>
      <c r="D20" s="83">
        <v>0.24</v>
      </c>
      <c r="E20" s="83">
        <v>0.33</v>
      </c>
      <c r="F20" s="83">
        <v>0.56000000000000005</v>
      </c>
      <c r="G20" s="84">
        <v>0.23</v>
      </c>
      <c r="H20" s="85">
        <v>0.49</v>
      </c>
      <c r="I20" s="86" t="s">
        <v>69</v>
      </c>
      <c r="J20" s="87" t="s">
        <v>70</v>
      </c>
    </row>
    <row r="21" spans="1:10" ht="15.75" thickBot="1" x14ac:dyDescent="0.3">
      <c r="A21" s="320" t="s">
        <v>27</v>
      </c>
      <c r="B21" s="321"/>
      <c r="C21" s="192">
        <v>7637</v>
      </c>
      <c r="D21" s="313" t="s">
        <v>171</v>
      </c>
      <c r="E21" s="314"/>
      <c r="F21" s="314"/>
      <c r="G21" s="315"/>
      <c r="H21" s="111"/>
      <c r="I21" s="112"/>
      <c r="J21" s="113"/>
    </row>
    <row r="22" spans="1:10" ht="15.75" thickBot="1" x14ac:dyDescent="0.3">
      <c r="A22" s="78"/>
      <c r="B22" s="79"/>
      <c r="C22" s="185"/>
      <c r="D22" s="80"/>
      <c r="E22" s="80"/>
      <c r="F22" s="80"/>
      <c r="G22" s="80"/>
      <c r="H22" s="80"/>
      <c r="I22" s="80"/>
      <c r="J22" s="81"/>
    </row>
    <row r="23" spans="1:10" ht="81" thickBot="1" x14ac:dyDescent="0.3">
      <c r="A23" s="316" t="s">
        <v>48</v>
      </c>
      <c r="B23" s="317"/>
      <c r="C23" s="180" t="s">
        <v>39</v>
      </c>
      <c r="D23" s="52" t="s">
        <v>32</v>
      </c>
      <c r="E23" s="52" t="s">
        <v>33</v>
      </c>
      <c r="F23" s="52" t="s">
        <v>34</v>
      </c>
      <c r="G23" s="53" t="s">
        <v>35</v>
      </c>
      <c r="H23" s="54" t="s">
        <v>36</v>
      </c>
      <c r="I23" s="51" t="s">
        <v>37</v>
      </c>
      <c r="J23" s="55" t="s">
        <v>38</v>
      </c>
    </row>
    <row r="24" spans="1:10" ht="39" thickBot="1" x14ac:dyDescent="0.3">
      <c r="A24" s="318" t="s">
        <v>40</v>
      </c>
      <c r="B24" s="56" t="s">
        <v>23</v>
      </c>
      <c r="C24" s="192">
        <v>7637</v>
      </c>
      <c r="D24" s="83" t="s">
        <v>140</v>
      </c>
      <c r="E24" s="83" t="s">
        <v>141</v>
      </c>
      <c r="F24" s="83" t="s">
        <v>142</v>
      </c>
      <c r="G24" s="84" t="s">
        <v>143</v>
      </c>
      <c r="H24" s="85" t="s">
        <v>144</v>
      </c>
      <c r="I24" s="86" t="s">
        <v>145</v>
      </c>
      <c r="J24" s="87" t="s">
        <v>146</v>
      </c>
    </row>
    <row r="25" spans="1:10" ht="39" thickBot="1" x14ac:dyDescent="0.3">
      <c r="A25" s="319"/>
      <c r="B25" s="56" t="s">
        <v>41</v>
      </c>
      <c r="C25" s="192">
        <v>7637</v>
      </c>
      <c r="D25" s="83" t="s">
        <v>153</v>
      </c>
      <c r="E25" s="83" t="s">
        <v>154</v>
      </c>
      <c r="F25" s="83" t="s">
        <v>155</v>
      </c>
      <c r="G25" s="84" t="s">
        <v>156</v>
      </c>
      <c r="H25" s="85" t="s">
        <v>157</v>
      </c>
      <c r="I25" s="86" t="s">
        <v>158</v>
      </c>
      <c r="J25" s="87" t="s">
        <v>159</v>
      </c>
    </row>
    <row r="26" spans="1:10" ht="26.25" thickBot="1" x14ac:dyDescent="0.3">
      <c r="A26" s="320" t="s">
        <v>27</v>
      </c>
      <c r="B26" s="321"/>
      <c r="C26" s="192">
        <v>7637</v>
      </c>
      <c r="D26" s="83" t="s">
        <v>121</v>
      </c>
      <c r="E26" s="83" t="s">
        <v>132</v>
      </c>
      <c r="F26" s="83" t="s">
        <v>133</v>
      </c>
      <c r="G26" s="84" t="s">
        <v>113</v>
      </c>
      <c r="H26" s="85" t="s">
        <v>122</v>
      </c>
      <c r="I26" s="86" t="s">
        <v>134</v>
      </c>
      <c r="J26" s="87" t="s">
        <v>135</v>
      </c>
    </row>
    <row r="27" spans="1:10" ht="15.75" thickBot="1" x14ac:dyDescent="0.3">
      <c r="A27" s="78"/>
      <c r="B27" s="79"/>
      <c r="C27" s="185"/>
      <c r="D27" s="80"/>
      <c r="E27" s="80"/>
      <c r="F27" s="80"/>
      <c r="G27" s="80"/>
      <c r="H27" s="80"/>
      <c r="I27" s="80"/>
      <c r="J27" s="81"/>
    </row>
    <row r="28" spans="1:10" ht="81" thickBot="1" x14ac:dyDescent="0.3">
      <c r="A28" s="316" t="s">
        <v>50</v>
      </c>
      <c r="B28" s="317"/>
      <c r="C28" s="180" t="s">
        <v>39</v>
      </c>
      <c r="D28" s="52" t="s">
        <v>32</v>
      </c>
      <c r="E28" s="52" t="s">
        <v>33</v>
      </c>
      <c r="F28" s="52" t="s">
        <v>34</v>
      </c>
      <c r="G28" s="53" t="s">
        <v>35</v>
      </c>
      <c r="H28" s="54" t="s">
        <v>36</v>
      </c>
      <c r="I28" s="51" t="s">
        <v>37</v>
      </c>
      <c r="J28" s="55" t="s">
        <v>38</v>
      </c>
    </row>
    <row r="29" spans="1:10" ht="39" thickBot="1" x14ac:dyDescent="0.3">
      <c r="A29" s="318" t="s">
        <v>40</v>
      </c>
      <c r="B29" s="56" t="s">
        <v>23</v>
      </c>
      <c r="C29" s="192">
        <v>7637</v>
      </c>
      <c r="D29" s="83">
        <v>8.19</v>
      </c>
      <c r="E29" s="83">
        <v>0.68</v>
      </c>
      <c r="F29" s="83">
        <v>8.8800000000000008</v>
      </c>
      <c r="G29" s="84">
        <v>0.17</v>
      </c>
      <c r="H29" s="85" t="s">
        <v>88</v>
      </c>
      <c r="I29" s="86" t="s">
        <v>95</v>
      </c>
      <c r="J29" s="87" t="s">
        <v>96</v>
      </c>
    </row>
    <row r="30" spans="1:10" ht="39" thickBot="1" x14ac:dyDescent="0.3">
      <c r="A30" s="319"/>
      <c r="B30" s="56" t="s">
        <v>41</v>
      </c>
      <c r="C30" s="192">
        <v>7637</v>
      </c>
      <c r="D30" s="83">
        <v>0.45</v>
      </c>
      <c r="E30" s="83">
        <v>0.12</v>
      </c>
      <c r="F30" s="83">
        <v>0.56999999999999995</v>
      </c>
      <c r="G30" s="84" t="s">
        <v>85</v>
      </c>
      <c r="H30" s="85" t="s">
        <v>90</v>
      </c>
      <c r="I30" s="86" t="s">
        <v>99</v>
      </c>
      <c r="J30" s="87" t="s">
        <v>100</v>
      </c>
    </row>
    <row r="31" spans="1:10" ht="15.75" thickBot="1" x14ac:dyDescent="0.3">
      <c r="A31" s="320" t="s">
        <v>27</v>
      </c>
      <c r="B31" s="321"/>
      <c r="C31" s="192">
        <v>7637</v>
      </c>
      <c r="D31" s="83">
        <v>0.95</v>
      </c>
      <c r="E31" s="83">
        <v>0.51</v>
      </c>
      <c r="F31" s="83">
        <v>1.46</v>
      </c>
      <c r="G31" s="84">
        <v>0.19</v>
      </c>
      <c r="H31" s="85" t="s">
        <v>92</v>
      </c>
      <c r="I31" s="86" t="s">
        <v>103</v>
      </c>
      <c r="J31" s="87" t="s">
        <v>104</v>
      </c>
    </row>
    <row r="32" spans="1:10" ht="15.75" thickBot="1" x14ac:dyDescent="0.3">
      <c r="A32" s="78"/>
      <c r="B32" s="79"/>
      <c r="C32" s="185"/>
      <c r="D32" s="80"/>
      <c r="E32" s="80"/>
      <c r="F32" s="80"/>
      <c r="G32" s="80"/>
      <c r="H32" s="80"/>
      <c r="I32" s="80"/>
      <c r="J32" s="81"/>
    </row>
    <row r="33" spans="1:10" ht="81" thickBot="1" x14ac:dyDescent="0.3">
      <c r="A33" s="316" t="s">
        <v>52</v>
      </c>
      <c r="B33" s="317"/>
      <c r="C33" s="180" t="s">
        <v>39</v>
      </c>
      <c r="D33" s="52" t="s">
        <v>32</v>
      </c>
      <c r="E33" s="52" t="s">
        <v>33</v>
      </c>
      <c r="F33" s="52" t="s">
        <v>34</v>
      </c>
      <c r="G33" s="53" t="s">
        <v>35</v>
      </c>
      <c r="H33" s="54" t="s">
        <v>36</v>
      </c>
      <c r="I33" s="51" t="s">
        <v>37</v>
      </c>
      <c r="J33" s="55" t="s">
        <v>38</v>
      </c>
    </row>
    <row r="34" spans="1:10" ht="39" thickBot="1" x14ac:dyDescent="0.3">
      <c r="A34" s="318" t="s">
        <v>40</v>
      </c>
      <c r="B34" s="56" t="s">
        <v>23</v>
      </c>
      <c r="C34" s="192">
        <v>7637</v>
      </c>
      <c r="D34" s="83" t="s">
        <v>112</v>
      </c>
      <c r="E34" s="83" t="s">
        <v>113</v>
      </c>
      <c r="F34" s="83" t="s">
        <v>114</v>
      </c>
      <c r="G34" s="84" t="s">
        <v>115</v>
      </c>
      <c r="H34" s="85" t="s">
        <v>112</v>
      </c>
      <c r="I34" s="86" t="s">
        <v>116</v>
      </c>
      <c r="J34" s="87" t="s">
        <v>117</v>
      </c>
    </row>
    <row r="35" spans="1:10" ht="39" thickBot="1" x14ac:dyDescent="0.3">
      <c r="A35" s="319"/>
      <c r="B35" s="56" t="s">
        <v>41</v>
      </c>
      <c r="C35" s="192">
        <v>7637</v>
      </c>
      <c r="D35" s="83" t="s">
        <v>125</v>
      </c>
      <c r="E35" s="83" t="s">
        <v>126</v>
      </c>
      <c r="F35" s="83" t="s">
        <v>127</v>
      </c>
      <c r="G35" s="84" t="s">
        <v>128</v>
      </c>
      <c r="H35" s="85" t="s">
        <v>129</v>
      </c>
      <c r="I35" s="86" t="s">
        <v>130</v>
      </c>
      <c r="J35" s="87" t="s">
        <v>131</v>
      </c>
    </row>
    <row r="36" spans="1:10" ht="26.25" thickBot="1" x14ac:dyDescent="0.3">
      <c r="A36" s="320" t="s">
        <v>27</v>
      </c>
      <c r="B36" s="321"/>
      <c r="C36" s="192">
        <v>7637</v>
      </c>
      <c r="D36" s="83">
        <v>3.38</v>
      </c>
      <c r="E36" s="83">
        <v>0.34</v>
      </c>
      <c r="F36" s="83">
        <v>3.72</v>
      </c>
      <c r="G36" s="146">
        <v>0.18</v>
      </c>
      <c r="H36" s="145">
        <v>3.45</v>
      </c>
      <c r="I36" s="86" t="s">
        <v>260</v>
      </c>
      <c r="J36" s="160" t="s">
        <v>261</v>
      </c>
    </row>
    <row r="37" spans="1:10" ht="15.75" thickBot="1" x14ac:dyDescent="0.3">
      <c r="A37" s="78"/>
      <c r="B37" s="79"/>
      <c r="C37" s="185"/>
      <c r="D37" s="80"/>
      <c r="E37" s="80"/>
      <c r="F37" s="80"/>
      <c r="G37" s="80"/>
      <c r="H37" s="80"/>
      <c r="I37" s="80"/>
      <c r="J37" s="81"/>
    </row>
    <row r="38" spans="1:10" ht="81" thickBot="1" x14ac:dyDescent="0.3">
      <c r="A38" s="316" t="s">
        <v>266</v>
      </c>
      <c r="B38" s="317"/>
      <c r="C38" s="180" t="s">
        <v>39</v>
      </c>
      <c r="D38" s="52" t="s">
        <v>32</v>
      </c>
      <c r="E38" s="52" t="s">
        <v>33</v>
      </c>
      <c r="F38" s="52" t="s">
        <v>34</v>
      </c>
      <c r="G38" s="53" t="s">
        <v>35</v>
      </c>
      <c r="H38" s="54" t="s">
        <v>36</v>
      </c>
      <c r="I38" s="51" t="s">
        <v>37</v>
      </c>
      <c r="J38" s="55" t="s">
        <v>38</v>
      </c>
    </row>
    <row r="39" spans="1:10" ht="39" thickBot="1" x14ac:dyDescent="0.3">
      <c r="A39" s="318" t="s">
        <v>40</v>
      </c>
      <c r="B39" s="167" t="s">
        <v>23</v>
      </c>
      <c r="C39" s="192">
        <v>7637</v>
      </c>
      <c r="D39" s="83">
        <v>4.87</v>
      </c>
      <c r="E39" s="83">
        <v>0.41</v>
      </c>
      <c r="F39" s="83">
        <v>5.28</v>
      </c>
      <c r="G39" s="168">
        <v>0.17</v>
      </c>
      <c r="H39" s="164">
        <v>4.9400000000000004</v>
      </c>
      <c r="I39" s="159" t="s">
        <v>267</v>
      </c>
      <c r="J39" s="159" t="s">
        <v>268</v>
      </c>
    </row>
    <row r="40" spans="1:10" ht="39" thickBot="1" x14ac:dyDescent="0.3">
      <c r="A40" s="319"/>
      <c r="B40" s="167" t="s">
        <v>41</v>
      </c>
      <c r="C40" s="192">
        <v>7637</v>
      </c>
      <c r="D40" s="83">
        <v>0.66</v>
      </c>
      <c r="E40" s="83">
        <v>0.02</v>
      </c>
      <c r="F40" s="83">
        <v>0.68</v>
      </c>
      <c r="G40" s="168">
        <v>0.26</v>
      </c>
      <c r="H40" s="164">
        <v>0.66</v>
      </c>
      <c r="I40" s="159" t="s">
        <v>269</v>
      </c>
      <c r="J40" s="159" t="s">
        <v>270</v>
      </c>
    </row>
    <row r="41" spans="1:10" ht="15.75" thickBot="1" x14ac:dyDescent="0.3">
      <c r="A41" s="320" t="s">
        <v>27</v>
      </c>
      <c r="B41" s="321"/>
      <c r="C41" s="192">
        <v>7637</v>
      </c>
      <c r="D41" s="83"/>
      <c r="E41" s="83"/>
      <c r="F41" s="83"/>
      <c r="G41" s="168"/>
      <c r="H41" s="164"/>
      <c r="I41" s="86"/>
      <c r="J41" s="160"/>
    </row>
  </sheetData>
  <mergeCells count="31">
    <mergeCell ref="H5:J5"/>
    <mergeCell ref="A38:B38"/>
    <mergeCell ref="A39:A40"/>
    <mergeCell ref="A41:B41"/>
    <mergeCell ref="K10:M10"/>
    <mergeCell ref="A18:B18"/>
    <mergeCell ref="A34:A35"/>
    <mergeCell ref="A36:B36"/>
    <mergeCell ref="A28:B28"/>
    <mergeCell ref="D21:G21"/>
    <mergeCell ref="A23:B23"/>
    <mergeCell ref="A24:A25"/>
    <mergeCell ref="A26:B26"/>
    <mergeCell ref="A29:A30"/>
    <mergeCell ref="A31:B31"/>
    <mergeCell ref="A33:B33"/>
    <mergeCell ref="A19:A20"/>
    <mergeCell ref="A21:B21"/>
    <mergeCell ref="A13:B13"/>
    <mergeCell ref="A14:A15"/>
    <mergeCell ref="A16:B16"/>
    <mergeCell ref="K6:M6"/>
    <mergeCell ref="A1:A4"/>
    <mergeCell ref="B1:B4"/>
    <mergeCell ref="C1:C4"/>
    <mergeCell ref="D1:M1"/>
    <mergeCell ref="D2:D4"/>
    <mergeCell ref="E2:J2"/>
    <mergeCell ref="K2:M3"/>
    <mergeCell ref="E3:G3"/>
    <mergeCell ref="H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D35" sqref="D35:J35"/>
    </sheetView>
  </sheetViews>
  <sheetFormatPr defaultRowHeight="15" x14ac:dyDescent="0.25"/>
  <cols>
    <col min="1" max="1" width="9.140625" style="38"/>
    <col min="2" max="2" width="9.7109375" style="38" bestFit="1" customWidth="1"/>
    <col min="3" max="3" width="13.140625" style="38" customWidth="1"/>
    <col min="4" max="8" width="9.140625" style="38"/>
    <col min="9" max="9" width="11" style="38" customWidth="1"/>
    <col min="10" max="16384" width="9.140625" style="38"/>
  </cols>
  <sheetData>
    <row r="1" spans="1:13" ht="15.75" thickBot="1" x14ac:dyDescent="0.3">
      <c r="A1" s="375" t="s">
        <v>0</v>
      </c>
      <c r="B1" s="375" t="s">
        <v>12</v>
      </c>
      <c r="C1" s="378" t="s">
        <v>18</v>
      </c>
      <c r="D1" s="406" t="s">
        <v>229</v>
      </c>
      <c r="E1" s="407"/>
      <c r="F1" s="407"/>
      <c r="G1" s="407"/>
      <c r="H1" s="407"/>
      <c r="I1" s="408"/>
      <c r="J1" s="408"/>
      <c r="K1" s="408"/>
      <c r="L1" s="408"/>
      <c r="M1" s="409"/>
    </row>
    <row r="2" spans="1:13" ht="15.75" thickBot="1" x14ac:dyDescent="0.3">
      <c r="A2" s="376"/>
      <c r="B2" s="376"/>
      <c r="C2" s="379"/>
      <c r="D2" s="410" t="s">
        <v>17</v>
      </c>
      <c r="E2" s="413" t="s">
        <v>19</v>
      </c>
      <c r="F2" s="414"/>
      <c r="G2" s="414"/>
      <c r="H2" s="414"/>
      <c r="I2" s="414"/>
      <c r="J2" s="415"/>
      <c r="K2" s="416" t="s">
        <v>20</v>
      </c>
      <c r="L2" s="417"/>
      <c r="M2" s="418"/>
    </row>
    <row r="3" spans="1:13" x14ac:dyDescent="0.25">
      <c r="A3" s="376"/>
      <c r="B3" s="376"/>
      <c r="C3" s="379"/>
      <c r="D3" s="411"/>
      <c r="E3" s="422" t="s">
        <v>223</v>
      </c>
      <c r="F3" s="423"/>
      <c r="G3" s="424"/>
      <c r="H3" s="425" t="s">
        <v>224</v>
      </c>
      <c r="I3" s="426"/>
      <c r="J3" s="427"/>
      <c r="K3" s="419"/>
      <c r="L3" s="420"/>
      <c r="M3" s="421"/>
    </row>
    <row r="4" spans="1:13" ht="15.75" thickBot="1" x14ac:dyDescent="0.3">
      <c r="A4" s="377"/>
      <c r="B4" s="377"/>
      <c r="C4" s="380"/>
      <c r="D4" s="412"/>
      <c r="E4" s="104" t="s">
        <v>225</v>
      </c>
      <c r="F4" s="105" t="s">
        <v>226</v>
      </c>
      <c r="G4" s="106" t="s">
        <v>227</v>
      </c>
      <c r="H4" s="104" t="s">
        <v>225</v>
      </c>
      <c r="I4" s="105" t="s">
        <v>226</v>
      </c>
      <c r="J4" s="106" t="s">
        <v>227</v>
      </c>
      <c r="K4" s="104" t="s">
        <v>225</v>
      </c>
      <c r="L4" s="105" t="s">
        <v>226</v>
      </c>
      <c r="M4" s="106" t="s">
        <v>227</v>
      </c>
    </row>
    <row r="5" spans="1:13" x14ac:dyDescent="0.25">
      <c r="A5" s="46">
        <v>4</v>
      </c>
      <c r="B5" s="50" t="s">
        <v>4</v>
      </c>
      <c r="C5" s="48" t="s">
        <v>13</v>
      </c>
      <c r="D5" s="49">
        <v>1825</v>
      </c>
      <c r="E5" s="304" t="s">
        <v>16</v>
      </c>
      <c r="F5" s="305"/>
      <c r="G5" s="306"/>
      <c r="H5" s="304" t="s">
        <v>16</v>
      </c>
      <c r="I5" s="305"/>
      <c r="J5" s="306"/>
      <c r="K5" s="304" t="s">
        <v>16</v>
      </c>
      <c r="L5" s="305"/>
      <c r="M5" s="306"/>
    </row>
    <row r="6" spans="1:13" x14ac:dyDescent="0.25">
      <c r="A6" s="46">
        <v>6</v>
      </c>
      <c r="B6" s="50" t="s">
        <v>6</v>
      </c>
      <c r="C6" s="48" t="s">
        <v>232</v>
      </c>
      <c r="D6" s="49">
        <v>1825</v>
      </c>
      <c r="E6" s="255" t="s">
        <v>16</v>
      </c>
      <c r="F6" s="256"/>
      <c r="G6" s="257"/>
      <c r="H6" s="23">
        <v>-10.23</v>
      </c>
      <c r="I6" s="18">
        <v>-11.85</v>
      </c>
      <c r="J6" s="19">
        <v>-9.1</v>
      </c>
      <c r="K6" s="23">
        <v>0.67</v>
      </c>
      <c r="L6" s="18">
        <v>-1</v>
      </c>
      <c r="M6" s="19">
        <v>2</v>
      </c>
    </row>
    <row r="7" spans="1:13" x14ac:dyDescent="0.25">
      <c r="A7" s="46">
        <v>8</v>
      </c>
      <c r="B7" s="50" t="s">
        <v>8</v>
      </c>
      <c r="C7" s="48" t="s">
        <v>231</v>
      </c>
      <c r="D7" s="49">
        <v>1825</v>
      </c>
      <c r="E7" s="23">
        <v>-1.31</v>
      </c>
      <c r="F7" s="20">
        <v>-2.2000000000000002</v>
      </c>
      <c r="G7" s="19">
        <v>0.5</v>
      </c>
      <c r="H7" s="23">
        <v>1.0900000000000001</v>
      </c>
      <c r="I7" s="21">
        <v>0.5</v>
      </c>
      <c r="J7" s="19">
        <v>1.4</v>
      </c>
      <c r="K7" s="23">
        <v>-1.06</v>
      </c>
      <c r="L7" s="21">
        <v>-2.2999999999999998</v>
      </c>
      <c r="M7" s="19">
        <v>0</v>
      </c>
    </row>
    <row r="8" spans="1:13" x14ac:dyDescent="0.25">
      <c r="A8" s="46">
        <v>10</v>
      </c>
      <c r="B8" s="50" t="s">
        <v>9</v>
      </c>
      <c r="C8" s="48" t="s">
        <v>231</v>
      </c>
      <c r="D8" s="49">
        <v>1825</v>
      </c>
      <c r="E8" s="23">
        <v>-0.72</v>
      </c>
      <c r="F8" s="20">
        <v>-3.2</v>
      </c>
      <c r="G8" s="19">
        <v>2</v>
      </c>
      <c r="H8" s="23">
        <v>-0.91</v>
      </c>
      <c r="I8" s="21">
        <v>-1.3</v>
      </c>
      <c r="J8" s="19">
        <v>-0.6</v>
      </c>
      <c r="K8" s="23">
        <v>-3.16</v>
      </c>
      <c r="L8" s="21">
        <v>-4.05</v>
      </c>
      <c r="M8" s="19">
        <v>-2.4</v>
      </c>
    </row>
    <row r="9" spans="1:13" ht="15.75" thickBot="1" x14ac:dyDescent="0.3">
      <c r="A9" s="46">
        <v>12</v>
      </c>
      <c r="B9" s="50" t="s">
        <v>250</v>
      </c>
      <c r="C9" s="48" t="s">
        <v>231</v>
      </c>
      <c r="D9" s="49">
        <v>1825</v>
      </c>
      <c r="E9" s="23">
        <v>-0.28000000000000003</v>
      </c>
      <c r="F9" s="20">
        <v>-3.8</v>
      </c>
      <c r="G9" s="19">
        <v>2.85</v>
      </c>
      <c r="H9" s="23">
        <v>0.2</v>
      </c>
      <c r="I9" s="21">
        <v>0.1</v>
      </c>
      <c r="J9" s="19">
        <v>0.35</v>
      </c>
      <c r="K9" s="200">
        <f>Summary!U16</f>
        <v>0.05</v>
      </c>
      <c r="L9" s="201">
        <f>Summary!V16</f>
        <v>-1.03</v>
      </c>
      <c r="M9" s="199">
        <f>Summary!W16</f>
        <v>0.95</v>
      </c>
    </row>
    <row r="11" spans="1:13" ht="15.75" thickBot="1" x14ac:dyDescent="0.3"/>
    <row r="12" spans="1:13" ht="15" customHeight="1" thickBot="1" x14ac:dyDescent="0.3">
      <c r="A12" s="316" t="s">
        <v>44</v>
      </c>
      <c r="B12" s="317"/>
      <c r="C12" s="51" t="s">
        <v>39</v>
      </c>
      <c r="D12" s="52" t="s">
        <v>32</v>
      </c>
      <c r="E12" s="52" t="s">
        <v>33</v>
      </c>
      <c r="F12" s="52" t="s">
        <v>34</v>
      </c>
      <c r="G12" s="53" t="s">
        <v>35</v>
      </c>
      <c r="H12" s="54" t="s">
        <v>36</v>
      </c>
      <c r="I12" s="51" t="s">
        <v>37</v>
      </c>
      <c r="J12" s="55" t="s">
        <v>38</v>
      </c>
    </row>
    <row r="13" spans="1:13" ht="15" customHeight="1" thickBot="1" x14ac:dyDescent="0.3">
      <c r="A13" s="318" t="s">
        <v>40</v>
      </c>
      <c r="B13" s="56" t="s">
        <v>23</v>
      </c>
      <c r="C13" s="114">
        <v>1825</v>
      </c>
      <c r="D13" s="339" t="s">
        <v>216</v>
      </c>
      <c r="E13" s="340"/>
      <c r="F13" s="340"/>
      <c r="G13" s="340"/>
      <c r="H13" s="340"/>
      <c r="I13" s="340"/>
      <c r="J13" s="341"/>
    </row>
    <row r="14" spans="1:13" ht="15" customHeight="1" thickBot="1" x14ac:dyDescent="0.3">
      <c r="A14" s="319"/>
      <c r="B14" s="56" t="s">
        <v>41</v>
      </c>
      <c r="C14" s="114">
        <v>1825</v>
      </c>
      <c r="D14" s="339" t="s">
        <v>216</v>
      </c>
      <c r="E14" s="340"/>
      <c r="F14" s="340"/>
      <c r="G14" s="340"/>
      <c r="H14" s="340"/>
      <c r="I14" s="340"/>
      <c r="J14" s="341"/>
    </row>
    <row r="15" spans="1:13" ht="15.75" thickBot="1" x14ac:dyDescent="0.3">
      <c r="A15" s="320" t="s">
        <v>27</v>
      </c>
      <c r="B15" s="321"/>
      <c r="C15" s="115">
        <v>1825</v>
      </c>
      <c r="D15" s="339" t="s">
        <v>216</v>
      </c>
      <c r="E15" s="340"/>
      <c r="F15" s="340"/>
      <c r="G15" s="340"/>
      <c r="H15" s="340"/>
      <c r="I15" s="340"/>
      <c r="J15" s="341"/>
    </row>
    <row r="16" spans="1:13" ht="15.75" thickBot="1" x14ac:dyDescent="0.3">
      <c r="A16" s="78"/>
      <c r="B16" s="79"/>
      <c r="C16" s="80"/>
      <c r="D16" s="80"/>
      <c r="E16" s="80"/>
      <c r="F16" s="80"/>
      <c r="G16" s="80"/>
      <c r="H16" s="80"/>
      <c r="I16" s="80"/>
      <c r="J16" s="81"/>
    </row>
    <row r="17" spans="1:10" ht="25.5" customHeight="1" thickBot="1" x14ac:dyDescent="0.3">
      <c r="A17" s="316" t="s">
        <v>42</v>
      </c>
      <c r="B17" s="317"/>
      <c r="C17" s="51" t="s">
        <v>39</v>
      </c>
      <c r="D17" s="52" t="s">
        <v>32</v>
      </c>
      <c r="E17" s="52" t="s">
        <v>33</v>
      </c>
      <c r="F17" s="52" t="s">
        <v>34</v>
      </c>
      <c r="G17" s="53" t="s">
        <v>35</v>
      </c>
      <c r="H17" s="54" t="s">
        <v>36</v>
      </c>
      <c r="I17" s="51" t="s">
        <v>37</v>
      </c>
      <c r="J17" s="55" t="s">
        <v>38</v>
      </c>
    </row>
    <row r="18" spans="1:10" ht="25.5" customHeight="1" thickBot="1" x14ac:dyDescent="0.3">
      <c r="A18" s="318" t="s">
        <v>40</v>
      </c>
      <c r="B18" s="56" t="s">
        <v>23</v>
      </c>
      <c r="C18" s="114">
        <v>1825</v>
      </c>
      <c r="D18" s="94">
        <v>4.25</v>
      </c>
      <c r="E18" s="94">
        <v>0.64</v>
      </c>
      <c r="F18" s="94">
        <v>4.9000000000000004</v>
      </c>
      <c r="G18" s="95">
        <v>0.11</v>
      </c>
      <c r="H18" s="92">
        <v>4.34</v>
      </c>
      <c r="I18" s="96" t="s">
        <v>53</v>
      </c>
      <c r="J18" s="97" t="s">
        <v>54</v>
      </c>
    </row>
    <row r="19" spans="1:10" ht="25.5" customHeight="1" thickBot="1" x14ac:dyDescent="0.3">
      <c r="A19" s="319"/>
      <c r="B19" s="56" t="s">
        <v>41</v>
      </c>
      <c r="C19" s="114">
        <v>1825</v>
      </c>
      <c r="D19" s="94">
        <v>0.18</v>
      </c>
      <c r="E19" s="94">
        <v>0.93</v>
      </c>
      <c r="F19" s="94">
        <v>1.1100000000000001</v>
      </c>
      <c r="G19" s="95">
        <v>0.76</v>
      </c>
      <c r="H19" s="92">
        <v>1.03</v>
      </c>
      <c r="I19" s="96" t="s">
        <v>25</v>
      </c>
      <c r="J19" s="97" t="s">
        <v>26</v>
      </c>
    </row>
    <row r="20" spans="1:10" ht="26.25" thickBot="1" x14ac:dyDescent="0.3">
      <c r="A20" s="320" t="s">
        <v>27</v>
      </c>
      <c r="B20" s="321"/>
      <c r="C20" s="115">
        <v>1825</v>
      </c>
      <c r="D20" s="99">
        <v>0.87</v>
      </c>
      <c r="E20" s="99">
        <v>0.26</v>
      </c>
      <c r="F20" s="99">
        <v>1.1299999999999999</v>
      </c>
      <c r="G20" s="100">
        <v>0.2</v>
      </c>
      <c r="H20" s="98">
        <v>0.99</v>
      </c>
      <c r="I20" s="101" t="s">
        <v>28</v>
      </c>
      <c r="J20" s="102" t="s">
        <v>29</v>
      </c>
    </row>
    <row r="21" spans="1:10" ht="16.5" thickBot="1" x14ac:dyDescent="0.3">
      <c r="A21" s="78"/>
      <c r="B21" s="88"/>
      <c r="C21" s="80"/>
      <c r="D21" s="80"/>
      <c r="E21" s="80"/>
      <c r="F21" s="80"/>
      <c r="G21" s="80"/>
      <c r="H21" s="80"/>
      <c r="I21" s="80"/>
      <c r="J21" s="81"/>
    </row>
    <row r="22" spans="1:10" ht="25.5" customHeight="1" thickBot="1" x14ac:dyDescent="0.3">
      <c r="A22" s="316" t="s">
        <v>49</v>
      </c>
      <c r="B22" s="317"/>
      <c r="C22" s="51" t="s">
        <v>39</v>
      </c>
      <c r="D22" s="52" t="s">
        <v>32</v>
      </c>
      <c r="E22" s="52" t="s">
        <v>33</v>
      </c>
      <c r="F22" s="52" t="s">
        <v>34</v>
      </c>
      <c r="G22" s="53" t="s">
        <v>35</v>
      </c>
      <c r="H22" s="54" t="s">
        <v>36</v>
      </c>
      <c r="I22" s="51" t="s">
        <v>37</v>
      </c>
      <c r="J22" s="55" t="s">
        <v>38</v>
      </c>
    </row>
    <row r="23" spans="1:10" ht="25.5" customHeight="1" thickBot="1" x14ac:dyDescent="0.3">
      <c r="A23" s="318" t="s">
        <v>40</v>
      </c>
      <c r="B23" s="56" t="s">
        <v>23</v>
      </c>
      <c r="C23" s="114">
        <v>1825</v>
      </c>
      <c r="D23" s="94">
        <v>1.27</v>
      </c>
      <c r="E23" s="94">
        <v>0.44</v>
      </c>
      <c r="F23" s="94">
        <v>1.71</v>
      </c>
      <c r="G23" s="95">
        <v>0.11</v>
      </c>
      <c r="H23" s="92">
        <v>1.48</v>
      </c>
      <c r="I23" s="96" t="s">
        <v>73</v>
      </c>
      <c r="J23" s="97" t="s">
        <v>74</v>
      </c>
    </row>
    <row r="24" spans="1:10" ht="25.5" customHeight="1" thickBot="1" x14ac:dyDescent="0.3">
      <c r="A24" s="319"/>
      <c r="B24" s="56" t="s">
        <v>41</v>
      </c>
      <c r="C24" s="114">
        <v>1825</v>
      </c>
      <c r="D24" s="99">
        <v>0.01</v>
      </c>
      <c r="E24" s="99">
        <v>0.22</v>
      </c>
      <c r="F24" s="99">
        <v>0.23</v>
      </c>
      <c r="G24" s="100">
        <v>0.14000000000000001</v>
      </c>
      <c r="H24" s="98">
        <v>0.22</v>
      </c>
      <c r="I24" s="101" t="s">
        <v>77</v>
      </c>
      <c r="J24" s="102" t="s">
        <v>78</v>
      </c>
    </row>
    <row r="25" spans="1:10" ht="15.75" thickBot="1" x14ac:dyDescent="0.3">
      <c r="A25" s="320" t="s">
        <v>27</v>
      </c>
      <c r="B25" s="321"/>
      <c r="C25" s="115">
        <v>1825</v>
      </c>
      <c r="D25" s="99">
        <v>1.1299999999999999</v>
      </c>
      <c r="E25" s="99">
        <v>0.19</v>
      </c>
      <c r="F25" s="99">
        <v>1.33</v>
      </c>
      <c r="G25" s="100">
        <v>0.14000000000000001</v>
      </c>
      <c r="H25" s="98">
        <v>1.1499999999999999</v>
      </c>
      <c r="I25" s="101" t="s">
        <v>81</v>
      </c>
      <c r="J25" s="102" t="s">
        <v>82</v>
      </c>
    </row>
    <row r="26" spans="1:10" ht="15.75" thickBot="1" x14ac:dyDescent="0.3">
      <c r="A26" s="78"/>
      <c r="B26" s="79"/>
      <c r="C26" s="80"/>
      <c r="D26" s="80"/>
      <c r="E26" s="80"/>
      <c r="F26" s="80"/>
      <c r="G26" s="80"/>
      <c r="H26" s="80"/>
      <c r="I26" s="80"/>
      <c r="J26" s="81"/>
    </row>
    <row r="27" spans="1:10" ht="25.5" customHeight="1" thickBot="1" x14ac:dyDescent="0.3">
      <c r="A27" s="316" t="s">
        <v>51</v>
      </c>
      <c r="B27" s="317"/>
      <c r="C27" s="51" t="s">
        <v>39</v>
      </c>
      <c r="D27" s="52" t="s">
        <v>32</v>
      </c>
      <c r="E27" s="52" t="s">
        <v>33</v>
      </c>
      <c r="F27" s="52" t="s">
        <v>34</v>
      </c>
      <c r="G27" s="53" t="s">
        <v>35</v>
      </c>
      <c r="H27" s="54" t="s">
        <v>36</v>
      </c>
      <c r="I27" s="51" t="s">
        <v>37</v>
      </c>
      <c r="J27" s="55" t="s">
        <v>38</v>
      </c>
    </row>
    <row r="28" spans="1:10" ht="25.5" customHeight="1" thickBot="1" x14ac:dyDescent="0.3">
      <c r="A28" s="318" t="s">
        <v>40</v>
      </c>
      <c r="B28" s="56" t="s">
        <v>23</v>
      </c>
      <c r="C28" s="114">
        <v>1825</v>
      </c>
      <c r="D28" s="94" t="s">
        <v>180</v>
      </c>
      <c r="E28" s="94" t="s">
        <v>181</v>
      </c>
      <c r="F28" s="94" t="s">
        <v>91</v>
      </c>
      <c r="G28" s="95" t="s">
        <v>128</v>
      </c>
      <c r="H28" s="92" t="s">
        <v>180</v>
      </c>
      <c r="I28" s="96" t="s">
        <v>182</v>
      </c>
      <c r="J28" s="97" t="s">
        <v>183</v>
      </c>
    </row>
    <row r="29" spans="1:10" ht="25.5" customHeight="1" thickBot="1" x14ac:dyDescent="0.3">
      <c r="A29" s="319"/>
      <c r="B29" s="56" t="s">
        <v>41</v>
      </c>
      <c r="C29" s="114">
        <v>1825</v>
      </c>
      <c r="D29" s="99" t="s">
        <v>190</v>
      </c>
      <c r="E29" s="99" t="s">
        <v>191</v>
      </c>
      <c r="F29" s="99" t="s">
        <v>192</v>
      </c>
      <c r="G29" s="100" t="s">
        <v>191</v>
      </c>
      <c r="H29" s="98" t="s">
        <v>136</v>
      </c>
      <c r="I29" s="101" t="s">
        <v>193</v>
      </c>
      <c r="J29" s="102" t="s">
        <v>194</v>
      </c>
    </row>
    <row r="30" spans="1:10" ht="26.25" thickBot="1" x14ac:dyDescent="0.3">
      <c r="A30" s="320" t="s">
        <v>27</v>
      </c>
      <c r="B30" s="321"/>
      <c r="C30" s="115">
        <v>1825</v>
      </c>
      <c r="D30" s="99" t="s">
        <v>160</v>
      </c>
      <c r="E30" s="99" t="s">
        <v>161</v>
      </c>
      <c r="F30" s="99" t="s">
        <v>162</v>
      </c>
      <c r="G30" s="100" t="s">
        <v>126</v>
      </c>
      <c r="H30" s="98" t="s">
        <v>141</v>
      </c>
      <c r="I30" s="101" t="s">
        <v>163</v>
      </c>
      <c r="J30" s="102" t="s">
        <v>164</v>
      </c>
    </row>
    <row r="31" spans="1:10" ht="15.75" thickBot="1" x14ac:dyDescent="0.3">
      <c r="A31" s="78"/>
      <c r="B31" s="79"/>
      <c r="C31" s="80"/>
      <c r="D31" s="80"/>
      <c r="E31" s="80"/>
      <c r="F31" s="80"/>
      <c r="G31" s="80"/>
      <c r="H31" s="80"/>
      <c r="I31" s="80"/>
      <c r="J31" s="81"/>
    </row>
    <row r="32" spans="1:10" ht="81" thickBot="1" x14ac:dyDescent="0.3">
      <c r="A32" s="316" t="s">
        <v>251</v>
      </c>
      <c r="B32" s="317"/>
      <c r="C32" s="51" t="s">
        <v>39</v>
      </c>
      <c r="D32" s="52" t="s">
        <v>32</v>
      </c>
      <c r="E32" s="52" t="s">
        <v>33</v>
      </c>
      <c r="F32" s="52" t="s">
        <v>34</v>
      </c>
      <c r="G32" s="53" t="s">
        <v>35</v>
      </c>
      <c r="H32" s="54" t="s">
        <v>36</v>
      </c>
      <c r="I32" s="51" t="s">
        <v>37</v>
      </c>
      <c r="J32" s="55" t="s">
        <v>38</v>
      </c>
    </row>
    <row r="33" spans="1:10" ht="39" thickBot="1" x14ac:dyDescent="0.3">
      <c r="A33" s="318" t="s">
        <v>40</v>
      </c>
      <c r="B33" s="142" t="s">
        <v>23</v>
      </c>
      <c r="C33" s="114">
        <v>1825</v>
      </c>
      <c r="D33" s="94">
        <v>3.26</v>
      </c>
      <c r="E33" s="94">
        <v>0.06</v>
      </c>
      <c r="F33" s="94">
        <v>3.32</v>
      </c>
      <c r="G33" s="138">
        <v>0.17</v>
      </c>
      <c r="H33" s="139">
        <v>3.25</v>
      </c>
      <c r="I33" s="96" t="s">
        <v>254</v>
      </c>
      <c r="J33" s="97" t="s">
        <v>255</v>
      </c>
    </row>
    <row r="34" spans="1:10" ht="39" thickBot="1" x14ac:dyDescent="0.3">
      <c r="A34" s="319"/>
      <c r="B34" s="142" t="s">
        <v>41</v>
      </c>
      <c r="C34" s="114">
        <v>1825</v>
      </c>
      <c r="D34" s="99">
        <v>0.18</v>
      </c>
      <c r="E34" s="99">
        <v>0.13</v>
      </c>
      <c r="F34" s="99">
        <v>0.32</v>
      </c>
      <c r="G34" s="100">
        <v>0.14000000000000001</v>
      </c>
      <c r="H34" s="141">
        <v>0.28000000000000003</v>
      </c>
      <c r="I34" s="101" t="s">
        <v>252</v>
      </c>
      <c r="J34" s="102" t="s">
        <v>253</v>
      </c>
    </row>
    <row r="35" spans="1:10" ht="26.25" thickBot="1" x14ac:dyDescent="0.3">
      <c r="A35" s="320" t="s">
        <v>27</v>
      </c>
      <c r="B35" s="321"/>
      <c r="C35" s="115">
        <v>1825</v>
      </c>
      <c r="D35" s="99">
        <v>1</v>
      </c>
      <c r="E35" s="99">
        <v>0.09</v>
      </c>
      <c r="F35" s="99">
        <v>1.0900000000000001</v>
      </c>
      <c r="G35" s="100">
        <v>0.3</v>
      </c>
      <c r="H35" s="141">
        <v>1</v>
      </c>
      <c r="I35" s="170" t="s">
        <v>276</v>
      </c>
      <c r="J35" s="170" t="s">
        <v>277</v>
      </c>
    </row>
    <row r="36" spans="1:10" x14ac:dyDescent="0.25">
      <c r="A36" s="78"/>
      <c r="B36" s="79"/>
      <c r="C36" s="80"/>
      <c r="D36" s="80"/>
      <c r="E36" s="80"/>
      <c r="F36" s="80"/>
      <c r="G36" s="80"/>
      <c r="H36" s="80"/>
      <c r="I36" s="80"/>
      <c r="J36" s="81"/>
    </row>
  </sheetData>
  <mergeCells count="31">
    <mergeCell ref="A32:B32"/>
    <mergeCell ref="A33:A34"/>
    <mergeCell ref="A35:B35"/>
    <mergeCell ref="A30:B30"/>
    <mergeCell ref="D15:J15"/>
    <mergeCell ref="A17:B17"/>
    <mergeCell ref="A18:A19"/>
    <mergeCell ref="A20:B20"/>
    <mergeCell ref="A27:B27"/>
    <mergeCell ref="A23:A24"/>
    <mergeCell ref="A25:B25"/>
    <mergeCell ref="A22:B22"/>
    <mergeCell ref="A28:A29"/>
    <mergeCell ref="D14:J14"/>
    <mergeCell ref="A13:A14"/>
    <mergeCell ref="A15:B15"/>
    <mergeCell ref="E5:G5"/>
    <mergeCell ref="H5:J5"/>
    <mergeCell ref="A12:B12"/>
    <mergeCell ref="D13:J13"/>
    <mergeCell ref="K5:M5"/>
    <mergeCell ref="E6:G6"/>
    <mergeCell ref="A1:A4"/>
    <mergeCell ref="B1:B4"/>
    <mergeCell ref="C1:C4"/>
    <mergeCell ref="D1:M1"/>
    <mergeCell ref="D2:D4"/>
    <mergeCell ref="E2:J2"/>
    <mergeCell ref="K2:M3"/>
    <mergeCell ref="E3:G3"/>
    <mergeCell ref="H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L12" sqref="L12"/>
    </sheetView>
  </sheetViews>
  <sheetFormatPr defaultRowHeight="15" x14ac:dyDescent="0.25"/>
  <cols>
    <col min="1" max="1" width="9.140625" style="38"/>
    <col min="2" max="2" width="9.7109375" style="38" bestFit="1" customWidth="1"/>
    <col min="3" max="3" width="14.42578125" style="38" customWidth="1"/>
    <col min="4" max="16384" width="9.140625" style="38"/>
  </cols>
  <sheetData>
    <row r="1" spans="1:13" ht="15.75" thickBot="1" x14ac:dyDescent="0.3">
      <c r="A1" s="375" t="s">
        <v>0</v>
      </c>
      <c r="B1" s="375" t="s">
        <v>12</v>
      </c>
      <c r="C1" s="378" t="s">
        <v>18</v>
      </c>
      <c r="D1" s="406" t="s">
        <v>229</v>
      </c>
      <c r="E1" s="407"/>
      <c r="F1" s="407"/>
      <c r="G1" s="407"/>
      <c r="H1" s="407"/>
      <c r="I1" s="408"/>
      <c r="J1" s="408"/>
      <c r="K1" s="408"/>
      <c r="L1" s="408"/>
      <c r="M1" s="409"/>
    </row>
    <row r="2" spans="1:13" ht="15.75" thickBot="1" x14ac:dyDescent="0.3">
      <c r="A2" s="376"/>
      <c r="B2" s="376"/>
      <c r="C2" s="379"/>
      <c r="D2" s="410" t="s">
        <v>17</v>
      </c>
      <c r="E2" s="413" t="s">
        <v>19</v>
      </c>
      <c r="F2" s="414"/>
      <c r="G2" s="414"/>
      <c r="H2" s="414"/>
      <c r="I2" s="414"/>
      <c r="J2" s="415"/>
      <c r="K2" s="416" t="s">
        <v>20</v>
      </c>
      <c r="L2" s="417"/>
      <c r="M2" s="418"/>
    </row>
    <row r="3" spans="1:13" x14ac:dyDescent="0.25">
      <c r="A3" s="376"/>
      <c r="B3" s="376"/>
      <c r="C3" s="379"/>
      <c r="D3" s="411"/>
      <c r="E3" s="422" t="s">
        <v>223</v>
      </c>
      <c r="F3" s="423"/>
      <c r="G3" s="424"/>
      <c r="H3" s="425" t="s">
        <v>224</v>
      </c>
      <c r="I3" s="426"/>
      <c r="J3" s="427"/>
      <c r="K3" s="419"/>
      <c r="L3" s="420"/>
      <c r="M3" s="421"/>
    </row>
    <row r="4" spans="1:13" ht="15.75" thickBot="1" x14ac:dyDescent="0.3">
      <c r="A4" s="377"/>
      <c r="B4" s="377"/>
      <c r="C4" s="380"/>
      <c r="D4" s="412"/>
      <c r="E4" s="104" t="s">
        <v>225</v>
      </c>
      <c r="F4" s="105" t="s">
        <v>226</v>
      </c>
      <c r="G4" s="106" t="s">
        <v>227</v>
      </c>
      <c r="H4" s="104" t="s">
        <v>225</v>
      </c>
      <c r="I4" s="105" t="s">
        <v>226</v>
      </c>
      <c r="J4" s="106" t="s">
        <v>227</v>
      </c>
      <c r="K4" s="104" t="s">
        <v>225</v>
      </c>
      <c r="L4" s="105" t="s">
        <v>226</v>
      </c>
      <c r="M4" s="106" t="s">
        <v>227</v>
      </c>
    </row>
    <row r="5" spans="1:13" x14ac:dyDescent="0.25">
      <c r="A5" s="46">
        <v>7</v>
      </c>
      <c r="B5" s="50" t="s">
        <v>7</v>
      </c>
      <c r="C5" s="48" t="s">
        <v>232</v>
      </c>
      <c r="D5" s="49">
        <v>13917</v>
      </c>
      <c r="E5" s="23">
        <v>-7.72</v>
      </c>
      <c r="F5" s="20">
        <v>-8.6</v>
      </c>
      <c r="G5" s="19">
        <v>-6.45</v>
      </c>
      <c r="H5" s="23">
        <v>-10.09</v>
      </c>
      <c r="I5" s="21">
        <v>-10.9</v>
      </c>
      <c r="J5" s="19">
        <v>-9.15</v>
      </c>
      <c r="K5" s="255" t="s">
        <v>203</v>
      </c>
      <c r="L5" s="256"/>
      <c r="M5" s="257"/>
    </row>
    <row r="6" spans="1:13" x14ac:dyDescent="0.25">
      <c r="A6" s="46">
        <v>9</v>
      </c>
      <c r="B6" s="50" t="s">
        <v>11</v>
      </c>
      <c r="C6" s="48" t="s">
        <v>231</v>
      </c>
      <c r="D6" s="49">
        <v>13917</v>
      </c>
      <c r="E6" s="23">
        <v>-2.57</v>
      </c>
      <c r="F6" s="20">
        <v>-4.7</v>
      </c>
      <c r="G6" s="19">
        <v>-0.1</v>
      </c>
      <c r="H6" s="23">
        <v>-0.02</v>
      </c>
      <c r="I6" s="21">
        <v>-0.5</v>
      </c>
      <c r="J6" s="19">
        <v>0.2</v>
      </c>
      <c r="K6" s="23">
        <v>2.16</v>
      </c>
      <c r="L6" s="21">
        <v>-0.8</v>
      </c>
      <c r="M6" s="19">
        <v>4.5</v>
      </c>
    </row>
    <row r="7" spans="1:13" ht="15.75" thickBot="1" x14ac:dyDescent="0.3">
      <c r="A7" s="107">
        <v>11</v>
      </c>
      <c r="B7" s="108" t="s">
        <v>10</v>
      </c>
      <c r="C7" s="109" t="s">
        <v>231</v>
      </c>
      <c r="D7" s="110">
        <v>13917</v>
      </c>
      <c r="E7" s="28">
        <v>3.5</v>
      </c>
      <c r="F7" s="25">
        <v>1.2</v>
      </c>
      <c r="G7" s="30">
        <v>5.95</v>
      </c>
      <c r="H7" s="28">
        <v>3.62</v>
      </c>
      <c r="I7" s="26">
        <v>3.3</v>
      </c>
      <c r="J7" s="30">
        <v>4</v>
      </c>
      <c r="K7" s="23">
        <v>1.73</v>
      </c>
      <c r="L7" s="21">
        <v>-1.3</v>
      </c>
      <c r="M7" s="19">
        <v>4</v>
      </c>
    </row>
    <row r="8" spans="1:13" x14ac:dyDescent="0.25">
      <c r="A8" s="175">
        <v>13</v>
      </c>
      <c r="B8" s="176" t="s">
        <v>264</v>
      </c>
      <c r="C8" s="176" t="s">
        <v>231</v>
      </c>
      <c r="D8" s="177">
        <v>13917</v>
      </c>
      <c r="E8" s="21">
        <v>1.26</v>
      </c>
      <c r="F8" s="21">
        <v>-1.55</v>
      </c>
      <c r="G8" s="21">
        <v>4.55</v>
      </c>
      <c r="H8" s="21">
        <v>-0.05</v>
      </c>
      <c r="I8" s="21">
        <v>-0.45</v>
      </c>
      <c r="J8" s="21">
        <v>0.2</v>
      </c>
      <c r="K8" s="309" t="s">
        <v>246</v>
      </c>
      <c r="L8" s="310"/>
      <c r="M8" s="310"/>
    </row>
    <row r="10" spans="1:13" ht="15.75" thickBot="1" x14ac:dyDescent="0.3"/>
    <row r="11" spans="1:13" ht="81" thickBot="1" x14ac:dyDescent="0.3">
      <c r="A11" s="316" t="s">
        <v>48</v>
      </c>
      <c r="B11" s="317"/>
      <c r="C11" s="51" t="s">
        <v>39</v>
      </c>
      <c r="D11" s="52" t="s">
        <v>32</v>
      </c>
      <c r="E11" s="52" t="s">
        <v>33</v>
      </c>
      <c r="F11" s="52" t="s">
        <v>34</v>
      </c>
      <c r="G11" s="53" t="s">
        <v>35</v>
      </c>
      <c r="H11" s="54" t="s">
        <v>36</v>
      </c>
      <c r="I11" s="51" t="s">
        <v>37</v>
      </c>
      <c r="J11" s="55" t="s">
        <v>38</v>
      </c>
    </row>
    <row r="12" spans="1:13" ht="25.5" customHeight="1" thickBot="1" x14ac:dyDescent="0.3">
      <c r="A12" s="318" t="s">
        <v>40</v>
      </c>
      <c r="B12" s="56" t="s">
        <v>23</v>
      </c>
      <c r="C12" s="194">
        <v>13917</v>
      </c>
      <c r="D12" s="94" t="s">
        <v>118</v>
      </c>
      <c r="E12" s="94" t="s">
        <v>136</v>
      </c>
      <c r="F12" s="94" t="s">
        <v>137</v>
      </c>
      <c r="G12" s="95" t="s">
        <v>128</v>
      </c>
      <c r="H12" s="92" t="s">
        <v>125</v>
      </c>
      <c r="I12" s="96" t="s">
        <v>138</v>
      </c>
      <c r="J12" s="97" t="s">
        <v>139</v>
      </c>
    </row>
    <row r="13" spans="1:13" ht="25.5" customHeight="1" thickBot="1" x14ac:dyDescent="0.3">
      <c r="A13" s="319"/>
      <c r="B13" s="56" t="s">
        <v>41</v>
      </c>
      <c r="C13" s="194">
        <v>13917</v>
      </c>
      <c r="D13" s="99" t="s">
        <v>147</v>
      </c>
      <c r="E13" s="99" t="s">
        <v>148</v>
      </c>
      <c r="F13" s="99" t="s">
        <v>141</v>
      </c>
      <c r="G13" s="100" t="s">
        <v>149</v>
      </c>
      <c r="H13" s="98" t="s">
        <v>150</v>
      </c>
      <c r="I13" s="101" t="s">
        <v>151</v>
      </c>
      <c r="J13" s="102" t="s">
        <v>152</v>
      </c>
    </row>
    <row r="14" spans="1:13" ht="15.75" customHeight="1" thickBot="1" x14ac:dyDescent="0.3">
      <c r="A14" s="320" t="s">
        <v>27</v>
      </c>
      <c r="B14" s="321"/>
      <c r="C14" s="195">
        <v>13917</v>
      </c>
      <c r="D14" s="313" t="s">
        <v>171</v>
      </c>
      <c r="E14" s="314"/>
      <c r="F14" s="314"/>
      <c r="G14" s="315"/>
      <c r="H14" s="111"/>
      <c r="I14" s="112"/>
      <c r="J14" s="113"/>
    </row>
    <row r="15" spans="1:13" ht="15.75" thickBot="1" x14ac:dyDescent="0.3">
      <c r="A15" s="78"/>
      <c r="B15" s="79"/>
      <c r="C15" s="185"/>
      <c r="D15" s="80"/>
      <c r="E15" s="80"/>
      <c r="F15" s="80"/>
      <c r="G15" s="80"/>
      <c r="H15" s="80"/>
      <c r="I15" s="80"/>
      <c r="J15" s="81"/>
    </row>
    <row r="16" spans="1:13" ht="81" thickBot="1" x14ac:dyDescent="0.3">
      <c r="A16" s="316" t="s">
        <v>50</v>
      </c>
      <c r="B16" s="317"/>
      <c r="C16" s="180" t="s">
        <v>39</v>
      </c>
      <c r="D16" s="52" t="s">
        <v>32</v>
      </c>
      <c r="E16" s="52" t="s">
        <v>33</v>
      </c>
      <c r="F16" s="52" t="s">
        <v>34</v>
      </c>
      <c r="G16" s="53" t="s">
        <v>35</v>
      </c>
      <c r="H16" s="54" t="s">
        <v>36</v>
      </c>
      <c r="I16" s="51" t="s">
        <v>37</v>
      </c>
      <c r="J16" s="55" t="s">
        <v>38</v>
      </c>
    </row>
    <row r="17" spans="1:10" ht="25.5" customHeight="1" thickBot="1" x14ac:dyDescent="0.3">
      <c r="A17" s="318" t="s">
        <v>40</v>
      </c>
      <c r="B17" s="56" t="s">
        <v>23</v>
      </c>
      <c r="C17" s="194">
        <v>13917</v>
      </c>
      <c r="D17" s="94">
        <v>2.4300000000000002</v>
      </c>
      <c r="E17" s="94">
        <v>0.28999999999999998</v>
      </c>
      <c r="F17" s="94">
        <v>2.73</v>
      </c>
      <c r="G17" s="95">
        <v>0.13</v>
      </c>
      <c r="H17" s="92" t="s">
        <v>87</v>
      </c>
      <c r="I17" s="96" t="s">
        <v>93</v>
      </c>
      <c r="J17" s="97" t="s">
        <v>94</v>
      </c>
    </row>
    <row r="18" spans="1:10" ht="25.5" customHeight="1" thickBot="1" x14ac:dyDescent="0.3">
      <c r="A18" s="319"/>
      <c r="B18" s="56" t="s">
        <v>41</v>
      </c>
      <c r="C18" s="194">
        <v>13917</v>
      </c>
      <c r="D18" s="99">
        <v>0.18</v>
      </c>
      <c r="E18" s="99">
        <v>0.1</v>
      </c>
      <c r="F18" s="99">
        <v>0.28000000000000003</v>
      </c>
      <c r="G18" s="100">
        <v>0.12</v>
      </c>
      <c r="H18" s="98" t="s">
        <v>89</v>
      </c>
      <c r="I18" s="101" t="s">
        <v>97</v>
      </c>
      <c r="J18" s="102" t="s">
        <v>98</v>
      </c>
    </row>
    <row r="19" spans="1:10" ht="25.5" customHeight="1" thickBot="1" x14ac:dyDescent="0.3">
      <c r="A19" s="320" t="s">
        <v>27</v>
      </c>
      <c r="B19" s="321"/>
      <c r="C19" s="195">
        <v>13917</v>
      </c>
      <c r="D19" s="99">
        <v>2.85</v>
      </c>
      <c r="E19" s="99">
        <v>0.12</v>
      </c>
      <c r="F19" s="99">
        <v>2.97</v>
      </c>
      <c r="G19" s="100">
        <v>0.18</v>
      </c>
      <c r="H19" s="98" t="s">
        <v>91</v>
      </c>
      <c r="I19" s="101" t="s">
        <v>101</v>
      </c>
      <c r="J19" s="102" t="s">
        <v>102</v>
      </c>
    </row>
    <row r="20" spans="1:10" ht="15.75" thickBot="1" x14ac:dyDescent="0.3">
      <c r="A20" s="78"/>
      <c r="B20" s="79"/>
      <c r="C20" s="185"/>
      <c r="D20" s="80"/>
      <c r="E20" s="80"/>
      <c r="F20" s="80"/>
      <c r="G20" s="80"/>
      <c r="H20" s="80"/>
      <c r="I20" s="80"/>
      <c r="J20" s="81"/>
    </row>
    <row r="21" spans="1:10" ht="81" thickBot="1" x14ac:dyDescent="0.3">
      <c r="A21" s="316" t="s">
        <v>52</v>
      </c>
      <c r="B21" s="317"/>
      <c r="C21" s="180" t="s">
        <v>39</v>
      </c>
      <c r="D21" s="52" t="s">
        <v>32</v>
      </c>
      <c r="E21" s="52" t="s">
        <v>33</v>
      </c>
      <c r="F21" s="52" t="s">
        <v>34</v>
      </c>
      <c r="G21" s="53" t="s">
        <v>35</v>
      </c>
      <c r="H21" s="54" t="s">
        <v>36</v>
      </c>
      <c r="I21" s="51" t="s">
        <v>37</v>
      </c>
      <c r="J21" s="55" t="s">
        <v>38</v>
      </c>
    </row>
    <row r="22" spans="1:10" ht="25.5" customHeight="1" thickBot="1" x14ac:dyDescent="0.3">
      <c r="A22" s="318" t="s">
        <v>40</v>
      </c>
      <c r="B22" s="56" t="s">
        <v>23</v>
      </c>
      <c r="C22" s="194">
        <v>13917</v>
      </c>
      <c r="D22" s="94" t="s">
        <v>105</v>
      </c>
      <c r="E22" s="94" t="s">
        <v>106</v>
      </c>
      <c r="F22" s="94" t="s">
        <v>107</v>
      </c>
      <c r="G22" s="95" t="s">
        <v>108</v>
      </c>
      <c r="H22" s="92" t="s">
        <v>109</v>
      </c>
      <c r="I22" s="96" t="s">
        <v>110</v>
      </c>
      <c r="J22" s="97" t="s">
        <v>111</v>
      </c>
    </row>
    <row r="23" spans="1:10" ht="25.5" customHeight="1" thickBot="1" x14ac:dyDescent="0.3">
      <c r="A23" s="319"/>
      <c r="B23" s="56" t="s">
        <v>41</v>
      </c>
      <c r="C23" s="194">
        <v>13917</v>
      </c>
      <c r="D23" s="99" t="s">
        <v>118</v>
      </c>
      <c r="E23" s="99" t="s">
        <v>119</v>
      </c>
      <c r="F23" s="99" t="s">
        <v>120</v>
      </c>
      <c r="G23" s="100" t="s">
        <v>121</v>
      </c>
      <c r="H23" s="98" t="s">
        <v>122</v>
      </c>
      <c r="I23" s="101" t="s">
        <v>123</v>
      </c>
      <c r="J23" s="102" t="s">
        <v>124</v>
      </c>
    </row>
    <row r="24" spans="1:10" ht="15" customHeight="1" thickBot="1" x14ac:dyDescent="0.3">
      <c r="A24" s="320" t="s">
        <v>27</v>
      </c>
      <c r="B24" s="321"/>
      <c r="C24" s="195">
        <v>13917</v>
      </c>
      <c r="D24" s="99">
        <v>2.73</v>
      </c>
      <c r="E24" s="99">
        <v>0.21</v>
      </c>
      <c r="F24" s="99">
        <v>2.94</v>
      </c>
      <c r="G24" s="100">
        <v>0.18</v>
      </c>
      <c r="H24" s="147">
        <v>2.76</v>
      </c>
      <c r="I24" s="170" t="s">
        <v>262</v>
      </c>
      <c r="J24" s="102" t="s">
        <v>263</v>
      </c>
    </row>
    <row r="25" spans="1:10" ht="15.75" thickBot="1" x14ac:dyDescent="0.3">
      <c r="A25" s="78"/>
      <c r="B25" s="79"/>
      <c r="C25" s="185"/>
      <c r="D25" s="80"/>
      <c r="E25" s="80"/>
      <c r="F25" s="80"/>
      <c r="G25" s="80"/>
      <c r="H25" s="80"/>
      <c r="I25" s="80"/>
      <c r="J25" s="81"/>
    </row>
    <row r="26" spans="1:10" ht="81" thickBot="1" x14ac:dyDescent="0.3">
      <c r="A26" s="316" t="s">
        <v>266</v>
      </c>
      <c r="B26" s="317"/>
      <c r="C26" s="180" t="s">
        <v>39</v>
      </c>
      <c r="D26" s="52" t="s">
        <v>32</v>
      </c>
      <c r="E26" s="52" t="s">
        <v>33</v>
      </c>
      <c r="F26" s="52" t="s">
        <v>34</v>
      </c>
      <c r="G26" s="53" t="s">
        <v>35</v>
      </c>
      <c r="H26" s="54" t="s">
        <v>36</v>
      </c>
      <c r="I26" s="51" t="s">
        <v>37</v>
      </c>
      <c r="J26" s="55" t="s">
        <v>38</v>
      </c>
    </row>
    <row r="27" spans="1:10" ht="39" thickBot="1" x14ac:dyDescent="0.3">
      <c r="A27" s="318" t="s">
        <v>40</v>
      </c>
      <c r="B27" s="167" t="s">
        <v>23</v>
      </c>
      <c r="C27" s="194">
        <v>13917</v>
      </c>
      <c r="D27" s="94">
        <v>3.05</v>
      </c>
      <c r="E27" s="94">
        <v>0.18</v>
      </c>
      <c r="F27" s="94">
        <v>3.23</v>
      </c>
      <c r="G27" s="166">
        <v>0.14000000000000001</v>
      </c>
      <c r="H27" s="163">
        <v>3.06</v>
      </c>
      <c r="I27" s="159" t="s">
        <v>271</v>
      </c>
      <c r="J27" s="159" t="s">
        <v>272</v>
      </c>
    </row>
    <row r="28" spans="1:10" ht="39" thickBot="1" x14ac:dyDescent="0.3">
      <c r="A28" s="319"/>
      <c r="B28" s="167" t="s">
        <v>41</v>
      </c>
      <c r="C28" s="194">
        <v>13917</v>
      </c>
      <c r="D28" s="99">
        <v>0.14000000000000001</v>
      </c>
      <c r="E28" s="99">
        <v>0.37</v>
      </c>
      <c r="F28" s="99">
        <v>0.51</v>
      </c>
      <c r="G28" s="100">
        <v>0.24</v>
      </c>
      <c r="H28" s="165">
        <v>0.47</v>
      </c>
      <c r="I28" s="159" t="s">
        <v>273</v>
      </c>
      <c r="J28" s="159" t="s">
        <v>274</v>
      </c>
    </row>
    <row r="29" spans="1:10" ht="15.75" thickBot="1" x14ac:dyDescent="0.3">
      <c r="A29" s="320" t="s">
        <v>27</v>
      </c>
      <c r="B29" s="321"/>
      <c r="C29" s="195">
        <v>13917</v>
      </c>
      <c r="D29" s="99"/>
      <c r="E29" s="99"/>
      <c r="F29" s="99"/>
      <c r="G29" s="100"/>
      <c r="H29" s="165"/>
      <c r="I29" s="170"/>
      <c r="J29" s="102"/>
    </row>
  </sheetData>
  <mergeCells count="24">
    <mergeCell ref="A26:B26"/>
    <mergeCell ref="A27:A28"/>
    <mergeCell ref="A29:B29"/>
    <mergeCell ref="K8:M8"/>
    <mergeCell ref="A24:B24"/>
    <mergeCell ref="A21:B21"/>
    <mergeCell ref="D14:G14"/>
    <mergeCell ref="A16:B16"/>
    <mergeCell ref="A19:B19"/>
    <mergeCell ref="A22:A23"/>
    <mergeCell ref="K5:M5"/>
    <mergeCell ref="A11:B11"/>
    <mergeCell ref="A12:A13"/>
    <mergeCell ref="A14:B14"/>
    <mergeCell ref="A17:A18"/>
    <mergeCell ref="A1:A4"/>
    <mergeCell ref="B1:B4"/>
    <mergeCell ref="C1:C4"/>
    <mergeCell ref="D1:M1"/>
    <mergeCell ref="D2:D4"/>
    <mergeCell ref="E2:J2"/>
    <mergeCell ref="K2:M3"/>
    <mergeCell ref="E3:G3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22" sqref="K22"/>
    </sheetView>
  </sheetViews>
  <sheetFormatPr defaultRowHeight="15" x14ac:dyDescent="0.25"/>
  <cols>
    <col min="1" max="1" width="9.140625" style="38"/>
    <col min="2" max="2" width="9.7109375" style="38" bestFit="1" customWidth="1"/>
    <col min="3" max="3" width="11.7109375" style="38" customWidth="1"/>
    <col min="4" max="16384" width="9.140625" style="38"/>
  </cols>
  <sheetData>
    <row r="1" spans="1:13" ht="15.75" thickBot="1" x14ac:dyDescent="0.3">
      <c r="A1" s="375" t="s">
        <v>0</v>
      </c>
      <c r="B1" s="375" t="s">
        <v>12</v>
      </c>
      <c r="C1" s="378" t="s">
        <v>18</v>
      </c>
      <c r="D1" s="428" t="s">
        <v>230</v>
      </c>
      <c r="E1" s="429"/>
      <c r="F1" s="429"/>
      <c r="G1" s="429"/>
      <c r="H1" s="429"/>
      <c r="I1" s="430"/>
      <c r="J1" s="430"/>
      <c r="K1" s="430"/>
      <c r="L1" s="430"/>
      <c r="M1" s="431"/>
    </row>
    <row r="2" spans="1:13" ht="15.75" thickBot="1" x14ac:dyDescent="0.3">
      <c r="A2" s="376"/>
      <c r="B2" s="376"/>
      <c r="C2" s="379"/>
      <c r="D2" s="432" t="s">
        <v>17</v>
      </c>
      <c r="E2" s="435" t="s">
        <v>19</v>
      </c>
      <c r="F2" s="436"/>
      <c r="G2" s="436"/>
      <c r="H2" s="436"/>
      <c r="I2" s="436"/>
      <c r="J2" s="437"/>
      <c r="K2" s="438" t="s">
        <v>20</v>
      </c>
      <c r="L2" s="439"/>
      <c r="M2" s="440"/>
    </row>
    <row r="3" spans="1:13" x14ac:dyDescent="0.25">
      <c r="A3" s="376"/>
      <c r="B3" s="376"/>
      <c r="C3" s="379"/>
      <c r="D3" s="433"/>
      <c r="E3" s="444" t="s">
        <v>223</v>
      </c>
      <c r="F3" s="445"/>
      <c r="G3" s="446"/>
      <c r="H3" s="447" t="s">
        <v>224</v>
      </c>
      <c r="I3" s="448"/>
      <c r="J3" s="449"/>
      <c r="K3" s="441"/>
      <c r="L3" s="442"/>
      <c r="M3" s="443"/>
    </row>
    <row r="4" spans="1:13" ht="15.75" thickBot="1" x14ac:dyDescent="0.3">
      <c r="A4" s="377"/>
      <c r="B4" s="377"/>
      <c r="C4" s="380"/>
      <c r="D4" s="434"/>
      <c r="E4" s="89" t="s">
        <v>225</v>
      </c>
      <c r="F4" s="90" t="s">
        <v>226</v>
      </c>
      <c r="G4" s="91" t="s">
        <v>227</v>
      </c>
      <c r="H4" s="89" t="s">
        <v>225</v>
      </c>
      <c r="I4" s="90" t="s">
        <v>226</v>
      </c>
      <c r="J4" s="91" t="s">
        <v>227</v>
      </c>
      <c r="K4" s="89" t="s">
        <v>225</v>
      </c>
      <c r="L4" s="90" t="s">
        <v>226</v>
      </c>
      <c r="M4" s="91" t="s">
        <v>227</v>
      </c>
    </row>
    <row r="5" spans="1:13" x14ac:dyDescent="0.25">
      <c r="A5" s="46">
        <v>5</v>
      </c>
      <c r="B5" s="50" t="s">
        <v>5</v>
      </c>
      <c r="C5" s="48" t="s">
        <v>13</v>
      </c>
      <c r="D5" s="49">
        <v>2530</v>
      </c>
      <c r="E5" s="23">
        <v>-3.32</v>
      </c>
      <c r="F5" s="20">
        <v>-9.1999999999999993</v>
      </c>
      <c r="G5" s="33">
        <v>-0.2</v>
      </c>
      <c r="H5" s="31">
        <v>-0.2</v>
      </c>
      <c r="I5" s="21">
        <v>-1</v>
      </c>
      <c r="J5" s="19">
        <v>0.5</v>
      </c>
      <c r="K5" s="23">
        <v>-10.24</v>
      </c>
      <c r="L5" s="21">
        <v>-11.9</v>
      </c>
      <c r="M5" s="19">
        <v>-9</v>
      </c>
    </row>
    <row r="7" spans="1:13" ht="15.75" thickBot="1" x14ac:dyDescent="0.3"/>
    <row r="8" spans="1:13" ht="81" thickBot="1" x14ac:dyDescent="0.3">
      <c r="A8" s="316" t="s">
        <v>43</v>
      </c>
      <c r="B8" s="317"/>
      <c r="C8" s="51" t="s">
        <v>39</v>
      </c>
      <c r="D8" s="52" t="s">
        <v>32</v>
      </c>
      <c r="E8" s="52" t="s">
        <v>33</v>
      </c>
      <c r="F8" s="52" t="s">
        <v>34</v>
      </c>
      <c r="G8" s="53" t="s">
        <v>35</v>
      </c>
      <c r="H8" s="54" t="s">
        <v>36</v>
      </c>
      <c r="I8" s="51" t="s">
        <v>37</v>
      </c>
      <c r="J8" s="55" t="s">
        <v>38</v>
      </c>
    </row>
    <row r="9" spans="1:13" ht="25.5" customHeight="1" thickBot="1" x14ac:dyDescent="0.3">
      <c r="A9" s="326" t="s">
        <v>40</v>
      </c>
      <c r="B9" s="92" t="s">
        <v>23</v>
      </c>
      <c r="C9" s="93">
        <v>2530</v>
      </c>
      <c r="D9" s="94">
        <v>4.58</v>
      </c>
      <c r="E9" s="94">
        <v>1.33</v>
      </c>
      <c r="F9" s="94">
        <v>5.91</v>
      </c>
      <c r="G9" s="95">
        <v>0.38</v>
      </c>
      <c r="H9" s="92">
        <v>5.16</v>
      </c>
      <c r="I9" s="96" t="s">
        <v>63</v>
      </c>
      <c r="J9" s="97" t="s">
        <v>64</v>
      </c>
    </row>
    <row r="10" spans="1:13" ht="15" customHeight="1" x14ac:dyDescent="0.25">
      <c r="A10" s="327"/>
      <c r="B10" s="98" t="s">
        <v>41</v>
      </c>
      <c r="C10" s="93">
        <v>2530</v>
      </c>
      <c r="D10" s="99">
        <v>0.28999999999999998</v>
      </c>
      <c r="E10" s="99">
        <v>0.63</v>
      </c>
      <c r="F10" s="99">
        <v>0.92</v>
      </c>
      <c r="G10" s="100">
        <v>0.14000000000000001</v>
      </c>
      <c r="H10" s="98">
        <v>0.84</v>
      </c>
      <c r="I10" s="101" t="s">
        <v>67</v>
      </c>
      <c r="J10" s="102" t="s">
        <v>68</v>
      </c>
    </row>
    <row r="11" spans="1:13" ht="25.5" customHeight="1" x14ac:dyDescent="0.25">
      <c r="A11" s="322" t="s">
        <v>27</v>
      </c>
      <c r="B11" s="323"/>
      <c r="C11" s="103">
        <v>2530</v>
      </c>
      <c r="D11" s="99">
        <v>1.44</v>
      </c>
      <c r="E11" s="99">
        <v>0.77</v>
      </c>
      <c r="F11" s="99">
        <v>2.2200000000000002</v>
      </c>
      <c r="G11" s="100">
        <v>0.16</v>
      </c>
      <c r="H11" s="98">
        <v>1.91</v>
      </c>
      <c r="I11" s="101" t="s">
        <v>71</v>
      </c>
      <c r="J11" s="102" t="s">
        <v>72</v>
      </c>
    </row>
  </sheetData>
  <mergeCells count="12">
    <mergeCell ref="A8:B8"/>
    <mergeCell ref="A9:A10"/>
    <mergeCell ref="A11:B11"/>
    <mergeCell ref="A1:A4"/>
    <mergeCell ref="B1:B4"/>
    <mergeCell ref="C1:C4"/>
    <mergeCell ref="D1:M1"/>
    <mergeCell ref="D2:D4"/>
    <mergeCell ref="E2:J2"/>
    <mergeCell ref="K2:M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RDI Errors</vt:lpstr>
      <vt:lpstr>Comp</vt:lpstr>
      <vt:lpstr>sn4891</vt:lpstr>
      <vt:lpstr>sn7637</vt:lpstr>
      <vt:lpstr>sn1825</vt:lpstr>
      <vt:lpstr>sn13917</vt:lpstr>
      <vt:lpstr>sn2530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Deppe</dc:creator>
  <cp:lastModifiedBy>Walt Deppe</cp:lastModifiedBy>
  <cp:lastPrinted>2014-08-21T02:43:36Z</cp:lastPrinted>
  <dcterms:created xsi:type="dcterms:W3CDTF">2014-05-14T23:09:37Z</dcterms:created>
  <dcterms:modified xsi:type="dcterms:W3CDTF">2016-11-09T23:13:01Z</dcterms:modified>
</cp:coreProperties>
</file>