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4855" windowHeight="12240" activeTab="7"/>
  </bookViews>
  <sheets>
    <sheet name="N3" sheetId="3" r:id="rId1"/>
    <sheet name="N6" sheetId="4" r:id="rId2"/>
    <sheet name="N7" sheetId="5" r:id="rId3"/>
    <sheet name="N10" sheetId="6" r:id="rId4"/>
    <sheet name="N12" sheetId="8" r:id="rId5"/>
    <sheet name="N18" sheetId="9" r:id="rId6"/>
    <sheet name="W83" sheetId="12" r:id="rId7"/>
    <sheet name="Summary" sheetId="13" r:id="rId8"/>
  </sheets>
  <calcPr calcId="125725"/>
</workbook>
</file>

<file path=xl/calcChain.xml><?xml version="1.0" encoding="utf-8"?>
<calcChain xmlns="http://schemas.openxmlformats.org/spreadsheetml/2006/main">
  <c r="K69" i="13"/>
  <c r="K68"/>
  <c r="Q63"/>
  <c r="L70"/>
  <c r="L69"/>
  <c r="L68"/>
  <c r="K66"/>
  <c r="L66"/>
  <c r="K67"/>
  <c r="L67"/>
  <c r="O70"/>
  <c r="O69"/>
  <c r="O68"/>
  <c r="O67"/>
  <c r="O66"/>
  <c r="N70"/>
  <c r="N68"/>
  <c r="N69"/>
  <c r="N67"/>
  <c r="N66"/>
  <c r="K63"/>
  <c r="K62"/>
  <c r="L63"/>
  <c r="L62"/>
  <c r="K60"/>
  <c r="L60"/>
  <c r="M60"/>
  <c r="K61"/>
  <c r="L61"/>
  <c r="M61"/>
  <c r="N63"/>
  <c r="N62"/>
  <c r="O63"/>
  <c r="O62"/>
  <c r="O60"/>
  <c r="O61"/>
  <c r="N61"/>
  <c r="N60"/>
  <c r="L57"/>
  <c r="M57"/>
  <c r="N57"/>
  <c r="O57"/>
  <c r="L58"/>
  <c r="M58"/>
  <c r="N58"/>
  <c r="O58"/>
  <c r="K58"/>
  <c r="K57"/>
  <c r="V30" l="1"/>
  <c r="V32"/>
  <c r="J28"/>
  <c r="K28"/>
  <c r="N28"/>
  <c r="O28"/>
  <c r="R28"/>
  <c r="S28"/>
  <c r="V28"/>
  <c r="W28"/>
  <c r="J29"/>
  <c r="K29"/>
  <c r="N29"/>
  <c r="O29"/>
  <c r="R29"/>
  <c r="S29"/>
  <c r="V29"/>
  <c r="W29"/>
  <c r="J30"/>
  <c r="K30"/>
  <c r="N30"/>
  <c r="O30"/>
  <c r="R30"/>
  <c r="S30"/>
  <c r="W30"/>
  <c r="J31"/>
  <c r="K31"/>
  <c r="N31"/>
  <c r="O31"/>
  <c r="R31"/>
  <c r="S31"/>
  <c r="V31"/>
  <c r="W31"/>
  <c r="J32"/>
  <c r="K32"/>
  <c r="N32"/>
  <c r="O32"/>
  <c r="R32"/>
  <c r="S32"/>
  <c r="W32"/>
  <c r="F28"/>
  <c r="G28"/>
  <c r="F29"/>
  <c r="G29"/>
  <c r="F30"/>
  <c r="G30"/>
  <c r="F31"/>
  <c r="G31"/>
  <c r="F32"/>
  <c r="G32"/>
  <c r="E19" i="12"/>
  <c r="F19"/>
  <c r="E20"/>
  <c r="F20"/>
  <c r="E21"/>
  <c r="F21"/>
  <c r="E29"/>
  <c r="F29"/>
  <c r="E30"/>
  <c r="F30"/>
  <c r="E31"/>
  <c r="F31"/>
  <c r="E39"/>
  <c r="F39"/>
  <c r="E40"/>
  <c r="F40"/>
  <c r="E41"/>
  <c r="F41"/>
  <c r="E49"/>
  <c r="F49"/>
  <c r="E50"/>
  <c r="F50"/>
  <c r="E51"/>
  <c r="F51"/>
  <c r="F11"/>
  <c r="F10"/>
  <c r="F9"/>
  <c r="E11"/>
  <c r="E10"/>
  <c r="E9"/>
  <c r="E19" i="9"/>
  <c r="F19"/>
  <c r="E20"/>
  <c r="F20"/>
  <c r="E21"/>
  <c r="F21"/>
  <c r="E29"/>
  <c r="F29"/>
  <c r="E30"/>
  <c r="F30"/>
  <c r="E31"/>
  <c r="F31"/>
  <c r="E39"/>
  <c r="F39"/>
  <c r="E40"/>
  <c r="F40"/>
  <c r="E41"/>
  <c r="F41"/>
  <c r="E49"/>
  <c r="F49"/>
  <c r="E50"/>
  <c r="F50"/>
  <c r="E51"/>
  <c r="F51"/>
  <c r="F11"/>
  <c r="F10"/>
  <c r="F9"/>
  <c r="E11"/>
  <c r="E10"/>
  <c r="E9"/>
  <c r="E19" i="8"/>
  <c r="F19"/>
  <c r="E20"/>
  <c r="F20"/>
  <c r="E21"/>
  <c r="F21"/>
  <c r="E29"/>
  <c r="F29"/>
  <c r="E30"/>
  <c r="F30"/>
  <c r="E31"/>
  <c r="F31"/>
  <c r="E39"/>
  <c r="F39"/>
  <c r="E40"/>
  <c r="F40"/>
  <c r="E41"/>
  <c r="F41"/>
  <c r="E49"/>
  <c r="F49"/>
  <c r="E50"/>
  <c r="F50"/>
  <c r="E51"/>
  <c r="F51"/>
  <c r="F11"/>
  <c r="F10"/>
  <c r="F9"/>
  <c r="E11"/>
  <c r="E10"/>
  <c r="E9"/>
  <c r="E19" i="6"/>
  <c r="F19"/>
  <c r="E20"/>
  <c r="F20"/>
  <c r="E21"/>
  <c r="F21"/>
  <c r="E29"/>
  <c r="F29"/>
  <c r="E30"/>
  <c r="F30"/>
  <c r="E31"/>
  <c r="F31"/>
  <c r="E39"/>
  <c r="F39"/>
  <c r="E40"/>
  <c r="F40"/>
  <c r="E41"/>
  <c r="F41"/>
  <c r="E49"/>
  <c r="F49"/>
  <c r="E50"/>
  <c r="F50"/>
  <c r="E51"/>
  <c r="F51"/>
  <c r="F11"/>
  <c r="F10"/>
  <c r="F9"/>
  <c r="E11"/>
  <c r="E10"/>
  <c r="E9"/>
  <c r="E19" i="4"/>
  <c r="F19"/>
  <c r="E20"/>
  <c r="F20"/>
  <c r="E21"/>
  <c r="F21"/>
  <c r="E29"/>
  <c r="F29"/>
  <c r="E30"/>
  <c r="F30"/>
  <c r="E31"/>
  <c r="F31"/>
  <c r="E39"/>
  <c r="F39"/>
  <c r="E40"/>
  <c r="F40"/>
  <c r="E41"/>
  <c r="F41"/>
  <c r="E49"/>
  <c r="F49"/>
  <c r="E50"/>
  <c r="F50"/>
  <c r="E51"/>
  <c r="F51"/>
  <c r="F11"/>
  <c r="F10"/>
  <c r="F9"/>
  <c r="E11"/>
  <c r="E10"/>
  <c r="E9"/>
  <c r="B4" i="13"/>
  <c r="B28" s="1"/>
  <c r="C4"/>
  <c r="C28" s="1"/>
  <c r="B5"/>
  <c r="C5"/>
  <c r="B6"/>
  <c r="C6"/>
  <c r="B8"/>
  <c r="B29" s="1"/>
  <c r="C8"/>
  <c r="C29" s="1"/>
  <c r="B9"/>
  <c r="C9"/>
  <c r="B10"/>
  <c r="C10"/>
  <c r="B12"/>
  <c r="B30" s="1"/>
  <c r="C12"/>
  <c r="C30" s="1"/>
  <c r="B13"/>
  <c r="C13"/>
  <c r="B14"/>
  <c r="C14"/>
  <c r="B16"/>
  <c r="B31" s="1"/>
  <c r="C16"/>
  <c r="C31" s="1"/>
  <c r="B17"/>
  <c r="C17"/>
  <c r="B18"/>
  <c r="C18"/>
  <c r="B20"/>
  <c r="B32" s="1"/>
  <c r="C20"/>
  <c r="C32" s="1"/>
  <c r="B21"/>
  <c r="C21"/>
  <c r="B22"/>
  <c r="C22"/>
  <c r="F60" i="3"/>
  <c r="G20"/>
  <c r="F19"/>
  <c r="G19"/>
  <c r="F20"/>
  <c r="F21"/>
  <c r="G21"/>
  <c r="F29"/>
  <c r="G29"/>
  <c r="F30"/>
  <c r="G30"/>
  <c r="F31"/>
  <c r="G31"/>
  <c r="F39"/>
  <c r="G39"/>
  <c r="F40"/>
  <c r="G40"/>
  <c r="F41"/>
  <c r="G41"/>
  <c r="F49"/>
  <c r="G49"/>
  <c r="F50"/>
  <c r="G50"/>
  <c r="F51"/>
  <c r="G51"/>
  <c r="G60"/>
  <c r="F61"/>
  <c r="G61"/>
  <c r="F62"/>
  <c r="G62"/>
  <c r="F70"/>
  <c r="G70"/>
  <c r="F71"/>
  <c r="G71"/>
  <c r="F72"/>
  <c r="G72"/>
  <c r="F80"/>
  <c r="G80"/>
  <c r="F81"/>
  <c r="G81"/>
  <c r="F82"/>
  <c r="G82"/>
  <c r="F90"/>
  <c r="G90"/>
  <c r="F91"/>
  <c r="G91"/>
  <c r="F92"/>
  <c r="G92"/>
  <c r="F100"/>
  <c r="G100"/>
  <c r="F101"/>
  <c r="G101"/>
  <c r="F102"/>
  <c r="G102"/>
  <c r="G11"/>
  <c r="G10"/>
  <c r="G9"/>
  <c r="F11"/>
  <c r="F10"/>
  <c r="F9"/>
  <c r="Y32" i="13" l="1"/>
  <c r="Z32"/>
  <c r="Y31"/>
  <c r="Z31"/>
  <c r="Z30"/>
  <c r="Y30"/>
  <c r="Z29"/>
  <c r="Y29"/>
  <c r="Y28"/>
  <c r="Z28"/>
  <c r="AC31"/>
  <c r="AC30"/>
  <c r="AC32"/>
  <c r="AC29"/>
  <c r="AB28"/>
  <c r="AC28"/>
  <c r="AB32"/>
  <c r="AB31"/>
  <c r="AB30"/>
  <c r="AB29"/>
</calcChain>
</file>

<file path=xl/sharedStrings.xml><?xml version="1.0" encoding="utf-8"?>
<sst xmlns="http://schemas.openxmlformats.org/spreadsheetml/2006/main" count="151" uniqueCount="55">
  <si>
    <t>H</t>
  </si>
  <si>
    <t>O</t>
  </si>
  <si>
    <t>Slope</t>
  </si>
  <si>
    <t>Intercept</t>
  </si>
  <si>
    <t>RSQ</t>
  </si>
  <si>
    <t>H2O2</t>
  </si>
  <si>
    <t>O2</t>
  </si>
  <si>
    <t>CV 500</t>
  </si>
  <si>
    <t>CV 1000</t>
  </si>
  <si>
    <t>CV 2000</t>
  </si>
  <si>
    <t>CV 5000</t>
  </si>
  <si>
    <t>CV 10000</t>
  </si>
  <si>
    <t>N3</t>
  </si>
  <si>
    <t>S</t>
  </si>
  <si>
    <t>N6</t>
  </si>
  <si>
    <t>W83</t>
  </si>
  <si>
    <t>N18</t>
  </si>
  <si>
    <t>N10</t>
  </si>
  <si>
    <t>N12</t>
  </si>
  <si>
    <t>S/H2O2</t>
  </si>
  <si>
    <t>S/O2</t>
  </si>
  <si>
    <t>Average</t>
  </si>
  <si>
    <t>St Dev</t>
  </si>
  <si>
    <t>S-slope</t>
  </si>
  <si>
    <t>W121</t>
  </si>
  <si>
    <t>W140</t>
  </si>
  <si>
    <t>W141</t>
  </si>
  <si>
    <t>W7</t>
  </si>
  <si>
    <t>W140-F3</t>
  </si>
  <si>
    <t>W140-F1</t>
  </si>
  <si>
    <t>SW 250</t>
  </si>
  <si>
    <t>W142-F3</t>
  </si>
  <si>
    <t>W118-F3</t>
  </si>
  <si>
    <t>W8-F3</t>
  </si>
  <si>
    <t>W121-F1</t>
  </si>
  <si>
    <t>W141-F1</t>
  </si>
  <si>
    <t>W7-F1</t>
  </si>
  <si>
    <t>W71-F2</t>
  </si>
  <si>
    <t>W72-F2</t>
  </si>
  <si>
    <t>W99-F2</t>
  </si>
  <si>
    <t>W73-F2</t>
  </si>
  <si>
    <t>Average Slope</t>
  </si>
  <si>
    <t>St Dev Slope</t>
  </si>
  <si>
    <t>n=11</t>
  </si>
  <si>
    <t>n=12</t>
  </si>
  <si>
    <t>n=10</t>
  </si>
  <si>
    <t>n=4</t>
  </si>
  <si>
    <t>n</t>
  </si>
  <si>
    <t>Lo</t>
  </si>
  <si>
    <t>Hi</t>
  </si>
  <si>
    <t>New Avg</t>
  </si>
  <si>
    <t>New Std</t>
  </si>
  <si>
    <t>n=7</t>
  </si>
  <si>
    <t xml:space="preserve">% </t>
  </si>
  <si>
    <t>n=6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</si>
</sst>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02"/>
  <sheetViews>
    <sheetView workbookViewId="0">
      <selection sqref="A1:A1048576"/>
    </sheetView>
  </sheetViews>
  <sheetFormatPr defaultRowHeight="15"/>
  <sheetData>
    <row r="1" spans="1:7">
      <c r="C1" t="s">
        <v>0</v>
      </c>
      <c r="D1" t="s">
        <v>1</v>
      </c>
      <c r="F1" t="s">
        <v>0</v>
      </c>
      <c r="G1" t="s">
        <v>1</v>
      </c>
    </row>
    <row r="2" spans="1:7">
      <c r="A2">
        <v>0</v>
      </c>
      <c r="B2">
        <v>500</v>
      </c>
      <c r="C2">
        <v>25.8</v>
      </c>
      <c r="D2">
        <v>16.021000000000001</v>
      </c>
    </row>
    <row r="3" spans="1:7">
      <c r="A3">
        <v>0</v>
      </c>
      <c r="B3">
        <v>500</v>
      </c>
      <c r="C3">
        <v>24.957999999999998</v>
      </c>
      <c r="D3">
        <v>19.765000000000001</v>
      </c>
    </row>
    <row r="4" spans="1:7">
      <c r="A4">
        <v>0</v>
      </c>
      <c r="B4">
        <v>500</v>
      </c>
      <c r="C4">
        <v>25.832000000000001</v>
      </c>
      <c r="D4">
        <v>15.891999999999999</v>
      </c>
    </row>
    <row r="5" spans="1:7">
      <c r="A5">
        <v>0</v>
      </c>
      <c r="B5">
        <v>500</v>
      </c>
      <c r="C5">
        <v>25.736999999999998</v>
      </c>
      <c r="D5">
        <v>17.016999999999999</v>
      </c>
    </row>
    <row r="6" spans="1:7">
      <c r="A6">
        <v>0</v>
      </c>
      <c r="B6">
        <v>500</v>
      </c>
      <c r="C6">
        <v>26.058</v>
      </c>
      <c r="D6">
        <v>16.288</v>
      </c>
    </row>
    <row r="7" spans="1:7">
      <c r="A7">
        <v>222.4</v>
      </c>
      <c r="B7">
        <v>500</v>
      </c>
      <c r="C7">
        <v>68.441999999999993</v>
      </c>
      <c r="D7">
        <v>53.911000000000001</v>
      </c>
    </row>
    <row r="8" spans="1:7">
      <c r="A8">
        <v>222.4</v>
      </c>
      <c r="B8">
        <v>500</v>
      </c>
      <c r="C8">
        <v>68.715999999999994</v>
      </c>
      <c r="D8">
        <v>57.314</v>
      </c>
    </row>
    <row r="9" spans="1:7">
      <c r="A9">
        <v>222.4</v>
      </c>
      <c r="B9">
        <v>500</v>
      </c>
      <c r="C9">
        <v>71.620999999999995</v>
      </c>
      <c r="D9">
        <v>56.165999999999997</v>
      </c>
      <c r="E9" t="s">
        <v>2</v>
      </c>
      <c r="F9">
        <f>SLOPE(A2:A11,C2:C11)</f>
        <v>4.9066189119022567</v>
      </c>
      <c r="G9">
        <f>SLOPE(A2:A11,D2:D11)</f>
        <v>5.7600800242894215</v>
      </c>
    </row>
    <row r="10" spans="1:7">
      <c r="A10">
        <v>222.4</v>
      </c>
      <c r="B10">
        <v>500</v>
      </c>
      <c r="C10">
        <v>73.231999999999999</v>
      </c>
      <c r="D10">
        <v>58.703000000000003</v>
      </c>
      <c r="E10" t="s">
        <v>3</v>
      </c>
      <c r="F10">
        <f>INTERCEPT(A2:A11,C2:C11)</f>
        <v>-125.57331155086409</v>
      </c>
      <c r="G10">
        <f>INTERCEPT(A2:A11,D2:D11)</f>
        <v>-94.44004093915423</v>
      </c>
    </row>
    <row r="11" spans="1:7">
      <c r="A11">
        <v>222.4</v>
      </c>
      <c r="B11">
        <v>500</v>
      </c>
      <c r="C11">
        <v>72.162999999999997</v>
      </c>
      <c r="D11">
        <v>45.932000000000002</v>
      </c>
      <c r="E11" t="s">
        <v>4</v>
      </c>
      <c r="F11">
        <f>RSQ(A2:A11,C2:C11)</f>
        <v>0.99627749775134777</v>
      </c>
      <c r="G11">
        <f>RSQ(A2:A11,D2:D11)</f>
        <v>0.96886928775464598</v>
      </c>
    </row>
    <row r="12" spans="1:7">
      <c r="A12">
        <v>0</v>
      </c>
      <c r="B12">
        <v>1000</v>
      </c>
      <c r="C12">
        <v>29.042000000000002</v>
      </c>
      <c r="D12">
        <v>18.62</v>
      </c>
    </row>
    <row r="13" spans="1:7">
      <c r="A13">
        <v>0</v>
      </c>
      <c r="B13">
        <v>1000</v>
      </c>
      <c r="C13">
        <v>28.853000000000002</v>
      </c>
      <c r="D13">
        <v>19.266999999999999</v>
      </c>
    </row>
    <row r="14" spans="1:7">
      <c r="A14">
        <v>0</v>
      </c>
      <c r="B14">
        <v>1000</v>
      </c>
      <c r="C14">
        <v>27.995000000000001</v>
      </c>
      <c r="D14">
        <v>17.48</v>
      </c>
    </row>
    <row r="15" spans="1:7">
      <c r="A15">
        <v>0</v>
      </c>
      <c r="B15">
        <v>1000</v>
      </c>
      <c r="C15">
        <v>29.010999999999999</v>
      </c>
      <c r="D15">
        <v>9.0579999999999998</v>
      </c>
    </row>
    <row r="16" spans="1:7">
      <c r="A16">
        <v>0</v>
      </c>
      <c r="B16">
        <v>1000</v>
      </c>
      <c r="C16">
        <v>27.847000000000001</v>
      </c>
      <c r="D16">
        <v>8.9789999999999992</v>
      </c>
    </row>
    <row r="17" spans="1:7">
      <c r="A17">
        <v>222.4</v>
      </c>
      <c r="B17">
        <v>1000</v>
      </c>
      <c r="C17">
        <v>82.546999999999997</v>
      </c>
      <c r="D17">
        <v>66.015000000000001</v>
      </c>
    </row>
    <row r="18" spans="1:7">
      <c r="A18">
        <v>222.4</v>
      </c>
      <c r="B18">
        <v>1000</v>
      </c>
      <c r="C18">
        <v>82.521000000000001</v>
      </c>
      <c r="D18">
        <v>62.753999999999998</v>
      </c>
    </row>
    <row r="19" spans="1:7">
      <c r="A19">
        <v>222.4</v>
      </c>
      <c r="B19">
        <v>1000</v>
      </c>
      <c r="C19">
        <v>84.242000000000004</v>
      </c>
      <c r="D19">
        <v>63.119</v>
      </c>
      <c r="E19" t="s">
        <v>2</v>
      </c>
      <c r="F19">
        <f>SLOPE(A12:A21,C12:C21)</f>
        <v>4.083715686034787</v>
      </c>
      <c r="G19">
        <f t="shared" ref="G19" si="0">SLOPE(A12:A21,D12:D21)</f>
        <v>4.5323163842280483</v>
      </c>
    </row>
    <row r="20" spans="1:7">
      <c r="A20">
        <v>222.4</v>
      </c>
      <c r="B20">
        <v>1000</v>
      </c>
      <c r="C20">
        <v>82.6</v>
      </c>
      <c r="D20">
        <v>63.036999999999999</v>
      </c>
      <c r="E20" t="s">
        <v>3</v>
      </c>
      <c r="F20">
        <f t="shared" ref="F20" si="1">INTERCEPT(A12:A21,C12:C21)</f>
        <v>-116.53616429153335</v>
      </c>
      <c r="G20">
        <f>INTERCEPT(A12:A21,D12:D21)</f>
        <v>-63.824915041372961</v>
      </c>
    </row>
    <row r="21" spans="1:7">
      <c r="A21">
        <v>222.4</v>
      </c>
      <c r="B21">
        <v>1000</v>
      </c>
      <c r="C21">
        <v>83.010999999999996</v>
      </c>
      <c r="D21">
        <v>57.841999999999999</v>
      </c>
      <c r="E21" t="s">
        <v>4</v>
      </c>
      <c r="F21">
        <f t="shared" ref="F21" si="2">RSQ(A12:A21,C12:C21)</f>
        <v>0.99952981062513158</v>
      </c>
      <c r="G21">
        <f t="shared" ref="G21" si="3">RSQ(A12:A21,D12:D21)</f>
        <v>0.97560148082552023</v>
      </c>
    </row>
    <row r="22" spans="1:7">
      <c r="A22">
        <v>0</v>
      </c>
      <c r="B22">
        <v>2000</v>
      </c>
      <c r="C22">
        <v>31.446999999999999</v>
      </c>
      <c r="D22">
        <v>14</v>
      </c>
    </row>
    <row r="23" spans="1:7">
      <c r="A23">
        <v>0</v>
      </c>
      <c r="B23">
        <v>2000</v>
      </c>
      <c r="C23">
        <v>30.832000000000001</v>
      </c>
      <c r="D23">
        <v>20.286000000000001</v>
      </c>
    </row>
    <row r="24" spans="1:7">
      <c r="A24">
        <v>0</v>
      </c>
      <c r="B24">
        <v>2000</v>
      </c>
      <c r="C24">
        <v>29.937000000000001</v>
      </c>
      <c r="D24">
        <v>18.291</v>
      </c>
    </row>
    <row r="25" spans="1:7">
      <c r="A25">
        <v>0</v>
      </c>
      <c r="B25">
        <v>2000</v>
      </c>
      <c r="C25">
        <v>29.236999999999998</v>
      </c>
      <c r="D25">
        <v>5.3579999999999997</v>
      </c>
    </row>
    <row r="26" spans="1:7">
      <c r="A26">
        <v>0</v>
      </c>
      <c r="B26">
        <v>2000</v>
      </c>
      <c r="C26">
        <v>28.847000000000001</v>
      </c>
      <c r="D26">
        <v>18.116</v>
      </c>
    </row>
    <row r="27" spans="1:7">
      <c r="A27">
        <v>222.4</v>
      </c>
      <c r="B27">
        <v>2000</v>
      </c>
      <c r="C27">
        <v>98.504999999999995</v>
      </c>
      <c r="D27">
        <v>68.441999999999993</v>
      </c>
    </row>
    <row r="28" spans="1:7">
      <c r="A28">
        <v>222.4</v>
      </c>
      <c r="B28">
        <v>2000</v>
      </c>
      <c r="C28">
        <v>96.174000000000007</v>
      </c>
      <c r="D28">
        <v>57.874000000000002</v>
      </c>
    </row>
    <row r="29" spans="1:7">
      <c r="A29">
        <v>222.4</v>
      </c>
      <c r="B29">
        <v>2000</v>
      </c>
      <c r="C29">
        <v>97.462999999999994</v>
      </c>
      <c r="D29">
        <v>68.069000000000003</v>
      </c>
      <c r="E29" t="s">
        <v>2</v>
      </c>
      <c r="F29">
        <f t="shared" ref="F29" si="4">SLOPE(A22:A31,C22:C31)</f>
        <v>3.2540557765172888</v>
      </c>
      <c r="G29">
        <f t="shared" ref="G29" si="5">SLOPE(A22:A31,D22:D31)</f>
        <v>4.0921679817970835</v>
      </c>
    </row>
    <row r="30" spans="1:7">
      <c r="A30">
        <v>222.4</v>
      </c>
      <c r="B30">
        <v>2000</v>
      </c>
      <c r="C30">
        <v>100.042</v>
      </c>
      <c r="D30">
        <v>73.926000000000002</v>
      </c>
      <c r="E30" t="s">
        <v>3</v>
      </c>
      <c r="F30">
        <f t="shared" ref="F30" si="6">INTERCEPT(A22:A31,C22:C31)</f>
        <v>-97.681094350421304</v>
      </c>
      <c r="G30">
        <f t="shared" ref="G30" si="7">INTERCEPT(A22:A31,D22:D31)</f>
        <v>-57.868738601542859</v>
      </c>
    </row>
    <row r="31" spans="1:7">
      <c r="A31">
        <v>222.4</v>
      </c>
      <c r="B31">
        <v>2000</v>
      </c>
      <c r="C31">
        <v>99.426000000000002</v>
      </c>
      <c r="D31">
        <v>68.790000000000006</v>
      </c>
      <c r="E31" t="s">
        <v>4</v>
      </c>
      <c r="F31">
        <f t="shared" ref="F31" si="8">RSQ(A22:A31,C22:C31)</f>
        <v>0.99877857651359314</v>
      </c>
      <c r="G31">
        <f t="shared" ref="G31" si="9">RSQ(A22:A31,D22:D31)</f>
        <v>0.96066587378428858</v>
      </c>
    </row>
    <row r="32" spans="1:7">
      <c r="A32">
        <v>0</v>
      </c>
      <c r="B32">
        <v>5000</v>
      </c>
      <c r="C32">
        <v>34.753</v>
      </c>
      <c r="D32">
        <v>10.816000000000001</v>
      </c>
    </row>
    <row r="33" spans="1:7">
      <c r="A33">
        <v>0</v>
      </c>
      <c r="B33">
        <v>5000</v>
      </c>
      <c r="C33">
        <v>31.632000000000001</v>
      </c>
      <c r="D33">
        <v>16.614000000000001</v>
      </c>
    </row>
    <row r="34" spans="1:7">
      <c r="A34">
        <v>0</v>
      </c>
      <c r="B34">
        <v>5000</v>
      </c>
      <c r="C34">
        <v>32.090000000000003</v>
      </c>
      <c r="D34">
        <v>14.773999999999999</v>
      </c>
    </row>
    <row r="35" spans="1:7">
      <c r="A35">
        <v>0</v>
      </c>
      <c r="B35">
        <v>5000</v>
      </c>
      <c r="C35">
        <v>33.046999999999997</v>
      </c>
      <c r="D35">
        <v>11.347</v>
      </c>
    </row>
    <row r="36" spans="1:7">
      <c r="A36">
        <v>0</v>
      </c>
      <c r="B36">
        <v>5000</v>
      </c>
      <c r="C36">
        <v>33.926000000000002</v>
      </c>
      <c r="D36">
        <v>10.242000000000001</v>
      </c>
    </row>
    <row r="37" spans="1:7">
      <c r="A37">
        <v>222.4</v>
      </c>
      <c r="B37">
        <v>5000</v>
      </c>
      <c r="C37">
        <v>123.19499999999999</v>
      </c>
      <c r="D37">
        <v>71.174000000000007</v>
      </c>
    </row>
    <row r="38" spans="1:7">
      <c r="A38">
        <v>222.4</v>
      </c>
      <c r="B38">
        <v>5000</v>
      </c>
      <c r="C38">
        <v>117.226</v>
      </c>
      <c r="D38">
        <v>77.489999999999995</v>
      </c>
    </row>
    <row r="39" spans="1:7">
      <c r="A39">
        <v>222.4</v>
      </c>
      <c r="B39">
        <v>5000</v>
      </c>
      <c r="C39">
        <v>118.879</v>
      </c>
      <c r="D39">
        <v>76.042000000000002</v>
      </c>
      <c r="E39" t="s">
        <v>2</v>
      </c>
      <c r="F39">
        <f t="shared" ref="F39" si="10">SLOPE(A32:A41,C32:C41)</f>
        <v>2.5564599148629275</v>
      </c>
      <c r="G39">
        <f t="shared" ref="G39" si="11">SLOPE(A32:A41,D32:D41)</f>
        <v>3.307907310740223</v>
      </c>
    </row>
    <row r="40" spans="1:7">
      <c r="A40">
        <v>222.4</v>
      </c>
      <c r="B40">
        <v>5000</v>
      </c>
      <c r="C40">
        <v>119.732</v>
      </c>
      <c r="D40">
        <v>92.004999999999995</v>
      </c>
      <c r="E40" t="s">
        <v>3</v>
      </c>
      <c r="F40">
        <f t="shared" ref="F40" si="12">INTERCEPT(A32:A41,C32:C41)</f>
        <v>-84.436674028766319</v>
      </c>
      <c r="G40">
        <f t="shared" ref="G40" si="13">INTERCEPT(A32:A41,D32:D41)</f>
        <v>-39.264133517791933</v>
      </c>
    </row>
    <row r="41" spans="1:7">
      <c r="A41">
        <v>222.4</v>
      </c>
      <c r="B41">
        <v>5000</v>
      </c>
      <c r="C41">
        <v>120.78400000000001</v>
      </c>
      <c r="D41">
        <v>74.358000000000004</v>
      </c>
      <c r="E41" t="s">
        <v>4</v>
      </c>
      <c r="F41">
        <f t="shared" ref="F41" si="14">RSQ(A32:A41,C32:C41)</f>
        <v>0.99860106142012584</v>
      </c>
      <c r="G41">
        <f t="shared" ref="G41" si="15">RSQ(A32:A41,D32:D41)</f>
        <v>0.9735599577606272</v>
      </c>
    </row>
    <row r="42" spans="1:7">
      <c r="A42">
        <v>0</v>
      </c>
      <c r="B42">
        <v>10000</v>
      </c>
      <c r="C42">
        <v>35.779000000000003</v>
      </c>
      <c r="D42">
        <v>2.9580000000000002</v>
      </c>
    </row>
    <row r="43" spans="1:7">
      <c r="A43">
        <v>0</v>
      </c>
      <c r="B43">
        <v>10000</v>
      </c>
      <c r="C43">
        <v>36.432000000000002</v>
      </c>
      <c r="D43">
        <v>3.5</v>
      </c>
    </row>
    <row r="44" spans="1:7">
      <c r="A44">
        <v>0</v>
      </c>
      <c r="B44">
        <v>10000</v>
      </c>
      <c r="C44">
        <v>35.069000000000003</v>
      </c>
      <c r="D44">
        <v>1.758</v>
      </c>
    </row>
    <row r="45" spans="1:7">
      <c r="A45">
        <v>0</v>
      </c>
      <c r="B45">
        <v>10000</v>
      </c>
      <c r="C45">
        <v>35.783999999999999</v>
      </c>
      <c r="D45">
        <v>0.74199999999999999</v>
      </c>
    </row>
    <row r="46" spans="1:7">
      <c r="A46">
        <v>0</v>
      </c>
      <c r="B46">
        <v>10000</v>
      </c>
      <c r="C46">
        <v>35.463000000000001</v>
      </c>
      <c r="D46">
        <v>0.247</v>
      </c>
    </row>
    <row r="47" spans="1:7">
      <c r="A47">
        <v>222.4</v>
      </c>
      <c r="B47">
        <v>10000</v>
      </c>
      <c r="C47">
        <v>163.053</v>
      </c>
      <c r="D47">
        <v>142.84200000000001</v>
      </c>
    </row>
    <row r="48" spans="1:7">
      <c r="A48">
        <v>222.4</v>
      </c>
      <c r="B48">
        <v>10000</v>
      </c>
      <c r="C48">
        <v>164.21100000000001</v>
      </c>
      <c r="D48">
        <v>140.316</v>
      </c>
    </row>
    <row r="49" spans="1:7">
      <c r="A49">
        <v>222.4</v>
      </c>
      <c r="B49">
        <v>10000</v>
      </c>
      <c r="C49">
        <v>164.63200000000001</v>
      </c>
      <c r="D49">
        <v>132.57900000000001</v>
      </c>
      <c r="E49" t="s">
        <v>2</v>
      </c>
      <c r="F49">
        <f t="shared" ref="F49" si="16">SLOPE(A42:A51,C42:C51)</f>
        <v>1.7243019852634898</v>
      </c>
      <c r="G49">
        <f t="shared" ref="G49" si="17">SLOPE(A42:A51,D42:D51)</f>
        <v>1.6183408397210277</v>
      </c>
    </row>
    <row r="50" spans="1:7">
      <c r="A50">
        <v>222.4</v>
      </c>
      <c r="B50">
        <v>10000</v>
      </c>
      <c r="C50">
        <v>165</v>
      </c>
      <c r="D50">
        <v>140.965</v>
      </c>
      <c r="E50" t="s">
        <v>3</v>
      </c>
      <c r="F50">
        <f t="shared" ref="F50" si="18">INTERCEPT(A42:A51,C42:C51)</f>
        <v>-61.548159812431592</v>
      </c>
      <c r="G50">
        <f t="shared" ref="G50" si="19">INTERCEPT(A42:A51,D42:D51)</f>
        <v>-2.8155106741098166</v>
      </c>
    </row>
    <row r="51" spans="1:7">
      <c r="A51">
        <v>222.4</v>
      </c>
      <c r="B51">
        <v>10000</v>
      </c>
      <c r="C51">
        <v>166.42099999999999</v>
      </c>
      <c r="D51">
        <v>138.614</v>
      </c>
      <c r="E51" t="s">
        <v>4</v>
      </c>
      <c r="F51">
        <f t="shared" ref="F51" si="20">RSQ(A42:A51,C42:C51)</f>
        <v>0.99983154413493325</v>
      </c>
      <c r="G51">
        <f t="shared" ref="G51" si="21">RSQ(A42:A51,D42:D51)</f>
        <v>0.99852648550524636</v>
      </c>
    </row>
    <row r="53" spans="1:7">
      <c r="A53">
        <v>0</v>
      </c>
      <c r="B53">
        <v>500</v>
      </c>
      <c r="C53">
        <v>2.9180000000000001</v>
      </c>
      <c r="D53">
        <v>4.8890000000000002</v>
      </c>
    </row>
    <row r="54" spans="1:7">
      <c r="A54">
        <v>0</v>
      </c>
      <c r="B54">
        <v>500</v>
      </c>
      <c r="C54">
        <v>0.13600000000000001</v>
      </c>
      <c r="D54">
        <v>2.4159999999999999</v>
      </c>
    </row>
    <row r="55" spans="1:7">
      <c r="A55">
        <v>0</v>
      </c>
      <c r="B55">
        <v>500</v>
      </c>
      <c r="C55">
        <v>0.23300000000000001</v>
      </c>
      <c r="D55">
        <v>0.20899999999999999</v>
      </c>
    </row>
    <row r="56" spans="1:7">
      <c r="A56">
        <v>0</v>
      </c>
      <c r="B56">
        <v>500</v>
      </c>
      <c r="C56">
        <v>0.13600000000000001</v>
      </c>
      <c r="D56">
        <v>0.38400000000000001</v>
      </c>
    </row>
    <row r="57" spans="1:7">
      <c r="A57">
        <v>0</v>
      </c>
      <c r="B57">
        <v>500</v>
      </c>
      <c r="C57">
        <v>0.48499999999999999</v>
      </c>
      <c r="D57">
        <v>1.1359999999999999</v>
      </c>
    </row>
    <row r="58" spans="1:7">
      <c r="A58">
        <v>222.4</v>
      </c>
      <c r="B58">
        <v>500</v>
      </c>
      <c r="C58">
        <v>37.536000000000001</v>
      </c>
      <c r="D58">
        <v>37.223999999999997</v>
      </c>
    </row>
    <row r="59" spans="1:7">
      <c r="A59">
        <v>222.4</v>
      </c>
      <c r="B59">
        <v>500</v>
      </c>
      <c r="C59">
        <v>44.112000000000002</v>
      </c>
      <c r="D59">
        <v>39.317999999999998</v>
      </c>
    </row>
    <row r="60" spans="1:7">
      <c r="A60">
        <v>222.4</v>
      </c>
      <c r="B60">
        <v>500</v>
      </c>
      <c r="C60">
        <v>44.17</v>
      </c>
      <c r="D60">
        <v>38.701999999999998</v>
      </c>
      <c r="E60" t="s">
        <v>2</v>
      </c>
      <c r="F60">
        <f>SLOPE(A53:A62,C53:C62)</f>
        <v>5.0722721671185331</v>
      </c>
      <c r="G60">
        <f t="shared" ref="G60" si="22">SLOPE(A53:A62,D53:D62)</f>
        <v>5.8999315880151473</v>
      </c>
    </row>
    <row r="61" spans="1:7">
      <c r="A61">
        <v>222.4</v>
      </c>
      <c r="B61">
        <v>500</v>
      </c>
      <c r="C61">
        <v>44.363</v>
      </c>
      <c r="D61">
        <v>40.773000000000003</v>
      </c>
      <c r="E61" t="s">
        <v>3</v>
      </c>
      <c r="F61">
        <f t="shared" ref="F61" si="23">INTERCEPT(A53:A62,C53:C62)</f>
        <v>-2.1576745268485382</v>
      </c>
      <c r="G61">
        <f t="shared" ref="G61" si="24">INTERCEPT(A53:A62,D53:D62)</f>
        <v>-9.9450652761914</v>
      </c>
    </row>
    <row r="62" spans="1:7">
      <c r="A62">
        <v>222.4</v>
      </c>
      <c r="B62">
        <v>500</v>
      </c>
      <c r="C62">
        <v>49.396000000000001</v>
      </c>
      <c r="D62">
        <v>40.281999999999996</v>
      </c>
      <c r="E62" t="s">
        <v>4</v>
      </c>
      <c r="F62">
        <f t="shared" ref="F62" si="25">RSQ(A53:A62,C53:C62)</f>
        <v>0.98375167806680508</v>
      </c>
      <c r="G62">
        <f t="shared" ref="G62" si="26">RSQ(A53:A62,D53:D62)</f>
        <v>0.99357076333602179</v>
      </c>
    </row>
    <row r="63" spans="1:7">
      <c r="A63">
        <v>0</v>
      </c>
      <c r="B63">
        <v>1000</v>
      </c>
      <c r="C63">
        <v>0.38</v>
      </c>
      <c r="D63">
        <v>0.59699999999999998</v>
      </c>
    </row>
    <row r="64" spans="1:7">
      <c r="A64">
        <v>0</v>
      </c>
      <c r="B64">
        <v>1000</v>
      </c>
      <c r="C64">
        <v>0.45</v>
      </c>
      <c r="D64">
        <v>0.79700000000000004</v>
      </c>
    </row>
    <row r="65" spans="1:7">
      <c r="A65">
        <v>0</v>
      </c>
      <c r="B65">
        <v>1000</v>
      </c>
      <c r="C65">
        <v>0.28899999999999998</v>
      </c>
      <c r="D65">
        <v>0.14799999999999999</v>
      </c>
    </row>
    <row r="66" spans="1:7">
      <c r="A66">
        <v>0</v>
      </c>
      <c r="B66">
        <v>1000</v>
      </c>
      <c r="C66">
        <v>0.249</v>
      </c>
      <c r="D66">
        <v>1.0840000000000001</v>
      </c>
    </row>
    <row r="67" spans="1:7">
      <c r="A67">
        <v>0</v>
      </c>
      <c r="B67">
        <v>1000</v>
      </c>
      <c r="C67">
        <v>0.47599999999999998</v>
      </c>
      <c r="D67">
        <v>0.51600000000000001</v>
      </c>
    </row>
    <row r="68" spans="1:7">
      <c r="A68">
        <v>222.4</v>
      </c>
      <c r="B68">
        <v>1000</v>
      </c>
      <c r="C68">
        <v>57.863999999999997</v>
      </c>
      <c r="D68">
        <v>47.625999999999998</v>
      </c>
    </row>
    <row r="69" spans="1:7">
      <c r="A69">
        <v>222.4</v>
      </c>
      <c r="B69">
        <v>1000</v>
      </c>
      <c r="C69">
        <v>57.923000000000002</v>
      </c>
      <c r="D69">
        <v>43.421999999999997</v>
      </c>
    </row>
    <row r="70" spans="1:7">
      <c r="A70">
        <v>222.4</v>
      </c>
      <c r="B70">
        <v>1000</v>
      </c>
      <c r="C70">
        <v>59.860999999999997</v>
      </c>
      <c r="D70">
        <v>44.512999999999998</v>
      </c>
      <c r="E70" t="s">
        <v>2</v>
      </c>
      <c r="F70">
        <f t="shared" ref="F70" si="27">SLOPE(A63:A72,C63:C72)</f>
        <v>3.899661065340954</v>
      </c>
      <c r="G70">
        <f t="shared" ref="G70" si="28">SLOPE(A63:A72,D63:D72)</f>
        <v>5.0380474866883871</v>
      </c>
    </row>
    <row r="71" spans="1:7">
      <c r="A71">
        <v>222.4</v>
      </c>
      <c r="B71">
        <v>1000</v>
      </c>
      <c r="C71">
        <v>51.238</v>
      </c>
      <c r="D71">
        <v>44.621000000000002</v>
      </c>
      <c r="E71" t="s">
        <v>3</v>
      </c>
      <c r="F71">
        <f t="shared" ref="F71" si="29">INTERCEPT(A63:A72,C63:C72)</f>
        <v>-0.81542430527967724</v>
      </c>
      <c r="G71">
        <f t="shared" ref="G71" si="30">INTERCEPT(A63:A72,D63:D72)</f>
        <v>-2.8603874891277457</v>
      </c>
    </row>
    <row r="72" spans="1:7">
      <c r="A72">
        <v>222.4</v>
      </c>
      <c r="B72">
        <v>1000</v>
      </c>
      <c r="C72">
        <v>58.514000000000003</v>
      </c>
      <c r="D72">
        <v>43.073999999999998</v>
      </c>
      <c r="E72" t="s">
        <v>4</v>
      </c>
      <c r="F72">
        <f t="shared" ref="F72" si="31">RSQ(A63:A72,C63:C72)</f>
        <v>0.99439954410415454</v>
      </c>
      <c r="G72">
        <f t="shared" ref="G72" si="32">RSQ(A63:A72,D63:D72)</f>
        <v>0.9972525040332082</v>
      </c>
    </row>
    <row r="73" spans="1:7">
      <c r="A73">
        <v>0</v>
      </c>
      <c r="B73">
        <v>2000</v>
      </c>
      <c r="C73">
        <v>1.093</v>
      </c>
      <c r="D73">
        <v>1.849</v>
      </c>
    </row>
    <row r="74" spans="1:7">
      <c r="A74">
        <v>0</v>
      </c>
      <c r="B74">
        <v>2000</v>
      </c>
      <c r="C74">
        <v>0.61299999999999999</v>
      </c>
      <c r="D74">
        <v>0.877</v>
      </c>
    </row>
    <row r="75" spans="1:7">
      <c r="A75">
        <v>0</v>
      </c>
      <c r="B75">
        <v>2000</v>
      </c>
      <c r="C75">
        <v>0.40799999999999997</v>
      </c>
      <c r="D75">
        <v>0.23</v>
      </c>
    </row>
    <row r="76" spans="1:7">
      <c r="A76">
        <v>0</v>
      </c>
      <c r="B76">
        <v>2000</v>
      </c>
      <c r="C76">
        <v>0.21</v>
      </c>
      <c r="D76">
        <v>1.117</v>
      </c>
    </row>
    <row r="77" spans="1:7">
      <c r="A77">
        <v>0</v>
      </c>
      <c r="B77">
        <v>2000</v>
      </c>
      <c r="C77">
        <v>0.313</v>
      </c>
      <c r="D77">
        <v>0.35399999999999998</v>
      </c>
    </row>
    <row r="78" spans="1:7">
      <c r="A78">
        <v>222.4</v>
      </c>
      <c r="B78">
        <v>2000</v>
      </c>
      <c r="C78">
        <v>73.418999999999997</v>
      </c>
      <c r="D78">
        <v>53.268999999999998</v>
      </c>
    </row>
    <row r="79" spans="1:7">
      <c r="A79">
        <v>222.4</v>
      </c>
      <c r="B79">
        <v>2000</v>
      </c>
      <c r="C79">
        <v>71.489000000000004</v>
      </c>
      <c r="D79">
        <v>55.814999999999998</v>
      </c>
    </row>
    <row r="80" spans="1:7">
      <c r="A80">
        <v>222.4</v>
      </c>
      <c r="B80">
        <v>2000</v>
      </c>
      <c r="C80">
        <v>72.295000000000002</v>
      </c>
      <c r="D80">
        <v>52.734000000000002</v>
      </c>
      <c r="E80" t="s">
        <v>2</v>
      </c>
      <c r="F80">
        <f t="shared" ref="F80" si="33">SLOPE(A73:A82,C73:C82)</f>
        <v>3.0590095098503225</v>
      </c>
      <c r="G80">
        <f t="shared" ref="G80" si="34">SLOPE(A73:A82,D73:D82)</f>
        <v>4.1695731305905666</v>
      </c>
    </row>
    <row r="81" spans="1:7">
      <c r="A81">
        <v>222.4</v>
      </c>
      <c r="B81">
        <v>2000</v>
      </c>
      <c r="C81">
        <v>74.745000000000005</v>
      </c>
      <c r="D81">
        <v>53.875999999999998</v>
      </c>
      <c r="E81" t="s">
        <v>3</v>
      </c>
      <c r="F81">
        <f t="shared" ref="F81" si="35">INTERCEPT(A73:A82,C73:C82)</f>
        <v>-1.5517256226220724</v>
      </c>
      <c r="G81">
        <f t="shared" ref="G81" si="36">INTERCEPT(A73:A82,D73:D82)</f>
        <v>-3.5624969317486403</v>
      </c>
    </row>
    <row r="82" spans="1:7">
      <c r="A82">
        <v>222.4</v>
      </c>
      <c r="B82">
        <v>2000</v>
      </c>
      <c r="C82">
        <v>74.004000000000005</v>
      </c>
      <c r="D82">
        <v>55.116999999999997</v>
      </c>
      <c r="E82" t="s">
        <v>4</v>
      </c>
      <c r="F82">
        <f t="shared" ref="F82" si="37">RSQ(A73:A82,C73:C82)</f>
        <v>0.99944607920078254</v>
      </c>
      <c r="G82">
        <f t="shared" ref="G82" si="38">RSQ(A73:A82,D73:D82)</f>
        <v>0.99883774174391837</v>
      </c>
    </row>
    <row r="83" spans="1:7">
      <c r="A83">
        <v>0</v>
      </c>
      <c r="B83">
        <v>5000</v>
      </c>
      <c r="C83">
        <v>2.5550000000000002</v>
      </c>
      <c r="D83">
        <v>4.2190000000000003</v>
      </c>
    </row>
    <row r="84" spans="1:7">
      <c r="A84">
        <v>0</v>
      </c>
      <c r="B84">
        <v>5000</v>
      </c>
      <c r="C84">
        <v>2.444</v>
      </c>
      <c r="D84">
        <v>2.4510000000000001</v>
      </c>
    </row>
    <row r="85" spans="1:7">
      <c r="A85">
        <v>0</v>
      </c>
      <c r="B85">
        <v>5000</v>
      </c>
      <c r="C85">
        <v>1.23</v>
      </c>
      <c r="D85">
        <v>1.1950000000000001</v>
      </c>
    </row>
    <row r="86" spans="1:7">
      <c r="A86">
        <v>0</v>
      </c>
      <c r="B86">
        <v>5000</v>
      </c>
      <c r="C86">
        <v>0.61</v>
      </c>
      <c r="D86">
        <v>0.75600000000000001</v>
      </c>
    </row>
    <row r="87" spans="1:7">
      <c r="A87">
        <v>0</v>
      </c>
      <c r="B87">
        <v>5000</v>
      </c>
      <c r="C87">
        <v>1.4930000000000001</v>
      </c>
      <c r="D87">
        <v>1.9039999999999999</v>
      </c>
    </row>
    <row r="88" spans="1:7">
      <c r="A88">
        <v>222.4</v>
      </c>
      <c r="B88">
        <v>5000</v>
      </c>
      <c r="C88">
        <v>98.94</v>
      </c>
      <c r="D88">
        <v>70.408000000000001</v>
      </c>
    </row>
    <row r="89" spans="1:7">
      <c r="A89">
        <v>222.4</v>
      </c>
      <c r="B89">
        <v>5000</v>
      </c>
      <c r="C89">
        <v>94.316000000000003</v>
      </c>
      <c r="D89">
        <v>77.274000000000001</v>
      </c>
    </row>
    <row r="90" spans="1:7">
      <c r="A90">
        <v>222.4</v>
      </c>
      <c r="B90">
        <v>5000</v>
      </c>
      <c r="C90">
        <v>95.373000000000005</v>
      </c>
      <c r="D90">
        <v>75</v>
      </c>
      <c r="E90" t="s">
        <v>2</v>
      </c>
      <c r="F90">
        <f t="shared" ref="F90" si="39">SLOPE(A83:A92,C83:C92)</f>
        <v>2.3444055772255066</v>
      </c>
      <c r="G90">
        <f t="shared" ref="G90" si="40">SLOPE(A83:A92,D83:D92)</f>
        <v>3.0730514455759264</v>
      </c>
    </row>
    <row r="91" spans="1:7">
      <c r="A91">
        <v>222.4</v>
      </c>
      <c r="B91">
        <v>5000</v>
      </c>
      <c r="C91">
        <v>96.641999999999996</v>
      </c>
      <c r="D91">
        <v>75.08</v>
      </c>
      <c r="E91" t="s">
        <v>3</v>
      </c>
      <c r="F91">
        <f t="shared" ref="F91" si="41">INTERCEPT(A83:A92,C83:C92)</f>
        <v>-3.8322451360507728</v>
      </c>
      <c r="G91">
        <f t="shared" ref="G91" si="42">INTERCEPT(A83:A92,D83:D92)</f>
        <v>-6.190257915855824</v>
      </c>
    </row>
    <row r="92" spans="1:7">
      <c r="A92">
        <v>222.4</v>
      </c>
      <c r="B92">
        <v>5000</v>
      </c>
      <c r="C92">
        <v>97.063999999999993</v>
      </c>
      <c r="D92">
        <v>73.712000000000003</v>
      </c>
      <c r="E92" t="s">
        <v>4</v>
      </c>
      <c r="F92">
        <f t="shared" ref="F92" si="43">RSQ(A83:A92,C83:C92)</f>
        <v>0.99933028491153053</v>
      </c>
      <c r="G92">
        <f t="shared" ref="G92" si="44">RSQ(A83:A92,D83:D92)</f>
        <v>0.9974953653140155</v>
      </c>
    </row>
    <row r="93" spans="1:7">
      <c r="A93">
        <v>0</v>
      </c>
      <c r="B93">
        <v>10000</v>
      </c>
      <c r="C93">
        <v>3.1379999999999999</v>
      </c>
      <c r="D93">
        <v>2.883</v>
      </c>
    </row>
    <row r="94" spans="1:7">
      <c r="A94">
        <v>0</v>
      </c>
      <c r="B94">
        <v>10000</v>
      </c>
      <c r="C94">
        <v>2.907</v>
      </c>
      <c r="D94">
        <v>3.609</v>
      </c>
    </row>
    <row r="95" spans="1:7">
      <c r="A95">
        <v>0</v>
      </c>
      <c r="B95">
        <v>10000</v>
      </c>
      <c r="C95">
        <v>1.752</v>
      </c>
      <c r="D95">
        <v>1.599</v>
      </c>
    </row>
    <row r="96" spans="1:7">
      <c r="A96">
        <v>0</v>
      </c>
      <c r="B96">
        <v>10000</v>
      </c>
      <c r="C96">
        <v>1.1319999999999999</v>
      </c>
      <c r="D96">
        <v>1.046</v>
      </c>
    </row>
    <row r="97" spans="1:7">
      <c r="A97">
        <v>0</v>
      </c>
      <c r="B97">
        <v>10000</v>
      </c>
      <c r="C97">
        <v>0.64800000000000002</v>
      </c>
      <c r="D97">
        <v>0.6</v>
      </c>
    </row>
    <row r="98" spans="1:7">
      <c r="A98">
        <v>222.4</v>
      </c>
      <c r="B98">
        <v>10000</v>
      </c>
      <c r="C98">
        <v>133.56299999999999</v>
      </c>
      <c r="D98">
        <v>140.47499999999999</v>
      </c>
    </row>
    <row r="99" spans="1:7">
      <c r="A99">
        <v>222.4</v>
      </c>
      <c r="B99">
        <v>10000</v>
      </c>
      <c r="C99">
        <v>135.208</v>
      </c>
      <c r="D99">
        <v>139.70699999999999</v>
      </c>
    </row>
    <row r="100" spans="1:7">
      <c r="A100">
        <v>222.4</v>
      </c>
      <c r="B100">
        <v>10000</v>
      </c>
      <c r="C100">
        <v>135.05099999999999</v>
      </c>
      <c r="D100">
        <v>142.02500000000001</v>
      </c>
      <c r="E100" t="s">
        <v>2</v>
      </c>
      <c r="F100">
        <f t="shared" ref="F100" si="45">SLOPE(A93:A102,C93:C102)</f>
        <v>1.6714011733973215</v>
      </c>
      <c r="G100">
        <f t="shared" ref="G100" si="46">SLOPE(A93:A102,D93:D102)</f>
        <v>1.6155969546013058</v>
      </c>
    </row>
    <row r="101" spans="1:7">
      <c r="A101">
        <v>222.4</v>
      </c>
      <c r="B101">
        <v>10000</v>
      </c>
      <c r="C101">
        <v>135.041</v>
      </c>
      <c r="D101">
        <v>139.11699999999999</v>
      </c>
      <c r="E101" t="s">
        <v>3</v>
      </c>
      <c r="F101">
        <f t="shared" ref="F101" si="47">INTERCEPT(A93:A102,C93:C102)</f>
        <v>-3.1821721613283529</v>
      </c>
      <c r="G101">
        <f t="shared" ref="G101" si="48">INTERCEPT(A93:A102,D93:D102)</f>
        <v>-3.0903982027100909</v>
      </c>
    </row>
    <row r="102" spans="1:7">
      <c r="A102">
        <v>222.4</v>
      </c>
      <c r="B102">
        <v>10000</v>
      </c>
      <c r="C102">
        <v>135.90899999999999</v>
      </c>
      <c r="D102">
        <v>136.358</v>
      </c>
      <c r="E102" t="s">
        <v>4</v>
      </c>
      <c r="F102">
        <f t="shared" ref="F102" si="49">RSQ(A93:A102,C93:C102)</f>
        <v>0.99982707152700645</v>
      </c>
      <c r="G102">
        <f t="shared" ref="G102" si="50">RSQ(A93:A102,D93:D102)</f>
        <v>0.99949806378884476</v>
      </c>
    </row>
  </sheetData>
  <sortState ref="A52:D101">
    <sortCondition ref="B52:B101"/>
    <sortCondition ref="A52:A10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2"/>
  <sheetViews>
    <sheetView workbookViewId="0">
      <selection activeCell="E9" activeCellId="4" sqref="E49:F51 E39:F41 E29:F31 E19:F21 E9:F11"/>
    </sheetView>
  </sheetViews>
  <sheetFormatPr defaultRowHeight="15"/>
  <sheetData>
    <row r="1" spans="1:6">
      <c r="E1" t="s">
        <v>0</v>
      </c>
      <c r="F1" t="s">
        <v>1</v>
      </c>
    </row>
    <row r="2" spans="1:6">
      <c r="A2">
        <v>0</v>
      </c>
      <c r="B2">
        <v>500</v>
      </c>
      <c r="C2">
        <v>9.7629999999999999</v>
      </c>
      <c r="D2">
        <v>11.461</v>
      </c>
    </row>
    <row r="3" spans="1:6">
      <c r="A3">
        <v>0</v>
      </c>
      <c r="B3">
        <v>500</v>
      </c>
      <c r="C3">
        <v>9.7050000000000001</v>
      </c>
      <c r="D3">
        <v>9.7040000000000006</v>
      </c>
    </row>
    <row r="4" spans="1:6">
      <c r="A4">
        <v>0</v>
      </c>
      <c r="B4">
        <v>500</v>
      </c>
      <c r="C4">
        <v>10.19</v>
      </c>
      <c r="D4">
        <v>10.589</v>
      </c>
    </row>
    <row r="5" spans="1:6">
      <c r="A5">
        <v>0</v>
      </c>
      <c r="B5">
        <v>500</v>
      </c>
      <c r="C5">
        <v>14.063000000000001</v>
      </c>
      <c r="D5">
        <v>10.566000000000001</v>
      </c>
    </row>
    <row r="6" spans="1:6">
      <c r="A6">
        <v>0</v>
      </c>
      <c r="B6">
        <v>500</v>
      </c>
      <c r="C6">
        <v>10.837</v>
      </c>
      <c r="D6">
        <v>11.246</v>
      </c>
    </row>
    <row r="7" spans="1:6">
      <c r="A7">
        <v>222.4</v>
      </c>
      <c r="B7">
        <v>500</v>
      </c>
      <c r="C7">
        <v>64.863</v>
      </c>
      <c r="D7">
        <v>68.917000000000002</v>
      </c>
    </row>
    <row r="8" spans="1:6">
      <c r="A8">
        <v>222.4</v>
      </c>
      <c r="B8">
        <v>500</v>
      </c>
      <c r="C8">
        <v>50.442</v>
      </c>
      <c r="D8">
        <v>57.936</v>
      </c>
    </row>
    <row r="9" spans="1:6">
      <c r="A9">
        <v>222.4</v>
      </c>
      <c r="B9">
        <v>500</v>
      </c>
      <c r="C9">
        <v>53.768999999999998</v>
      </c>
      <c r="D9">
        <v>60.387999999999998</v>
      </c>
      <c r="E9">
        <f>SLOPE(A2:A11,C2:C11)</f>
        <v>4.8496819583776247</v>
      </c>
      <c r="F9">
        <f>SLOPE(A2:A11,D2:D11)</f>
        <v>4.4155036599587705</v>
      </c>
    </row>
    <row r="10" spans="1:6">
      <c r="A10">
        <v>222.4</v>
      </c>
      <c r="B10">
        <v>500</v>
      </c>
      <c r="C10">
        <v>53.253</v>
      </c>
      <c r="E10">
        <f>INTERCEPT(A2:A11,C2:C11)</f>
        <v>-49.996153773534687</v>
      </c>
      <c r="F10">
        <f>INTERCEPT(A2:A11,D2:D11)</f>
        <v>-44.267916513032574</v>
      </c>
    </row>
    <row r="11" spans="1:6">
      <c r="A11">
        <v>222.4</v>
      </c>
      <c r="B11">
        <v>500</v>
      </c>
      <c r="C11">
        <v>55.5</v>
      </c>
      <c r="D11">
        <v>50.895000000000003</v>
      </c>
      <c r="E11">
        <f>RSQ(A2:A11,C2:C11)</f>
        <v>0.97372629601170291</v>
      </c>
      <c r="F11">
        <f>RSQ(A2:A11,D2:D11)</f>
        <v>0.9692824688944025</v>
      </c>
    </row>
    <row r="12" spans="1:6">
      <c r="A12">
        <v>0</v>
      </c>
      <c r="B12">
        <v>1000</v>
      </c>
      <c r="C12">
        <v>13.047000000000001</v>
      </c>
      <c r="D12">
        <v>15.622999999999999</v>
      </c>
    </row>
    <row r="13" spans="1:6">
      <c r="A13">
        <v>0</v>
      </c>
      <c r="B13">
        <v>1000</v>
      </c>
      <c r="C13">
        <v>13.388999999999999</v>
      </c>
      <c r="D13">
        <v>15.912000000000001</v>
      </c>
    </row>
    <row r="14" spans="1:6">
      <c r="A14">
        <v>0</v>
      </c>
      <c r="B14">
        <v>1000</v>
      </c>
      <c r="C14">
        <v>13.458</v>
      </c>
      <c r="D14">
        <v>14.012</v>
      </c>
    </row>
    <row r="15" spans="1:6">
      <c r="A15">
        <v>0</v>
      </c>
      <c r="B15">
        <v>1000</v>
      </c>
      <c r="C15">
        <v>13.968999999999999</v>
      </c>
      <c r="D15">
        <v>13.305999999999999</v>
      </c>
    </row>
    <row r="16" spans="1:6">
      <c r="A16">
        <v>0</v>
      </c>
      <c r="B16">
        <v>1000</v>
      </c>
      <c r="C16">
        <v>13.8</v>
      </c>
      <c r="D16">
        <v>15.284000000000001</v>
      </c>
    </row>
    <row r="17" spans="1:6">
      <c r="A17">
        <v>222.4</v>
      </c>
      <c r="B17">
        <v>1000</v>
      </c>
      <c r="C17">
        <v>66.763000000000005</v>
      </c>
      <c r="D17">
        <v>54.957999999999998</v>
      </c>
    </row>
    <row r="18" spans="1:6">
      <c r="A18">
        <v>222.4</v>
      </c>
      <c r="B18">
        <v>1000</v>
      </c>
      <c r="C18">
        <v>76.573999999999998</v>
      </c>
      <c r="D18">
        <v>46.783999999999999</v>
      </c>
    </row>
    <row r="19" spans="1:6">
      <c r="A19">
        <v>222.4</v>
      </c>
      <c r="B19">
        <v>1000</v>
      </c>
      <c r="C19">
        <v>74.957999999999998</v>
      </c>
      <c r="D19">
        <v>57.993000000000002</v>
      </c>
      <c r="E19">
        <f t="shared" ref="E19" si="0">SLOPE(A12:A21,C12:C21)</f>
        <v>3.8525648749643757</v>
      </c>
      <c r="F19">
        <f t="shared" ref="F19" si="1">SLOPE(A12:A21,D12:D21)</f>
        <v>5.3040385192978823</v>
      </c>
    </row>
    <row r="20" spans="1:6">
      <c r="A20">
        <v>222.4</v>
      </c>
      <c r="B20">
        <v>1000</v>
      </c>
      <c r="C20">
        <v>63.137</v>
      </c>
      <c r="D20">
        <v>57.720999999999997</v>
      </c>
      <c r="E20">
        <f t="shared" ref="E20" si="2">INTERCEPT(A12:A21,C12:C21)</f>
        <v>-50.435515098592887</v>
      </c>
      <c r="F20">
        <f t="shared" ref="F20" si="3">INTERCEPT(A12:A21,D12:D21)</f>
        <v>-75.578534033963322</v>
      </c>
    </row>
    <row r="21" spans="1:6">
      <c r="A21">
        <v>222.4</v>
      </c>
      <c r="B21">
        <v>1000</v>
      </c>
      <c r="C21">
        <v>70.457999999999998</v>
      </c>
      <c r="D21">
        <v>60.551000000000002</v>
      </c>
      <c r="E21">
        <f t="shared" ref="E21" si="4">RSQ(A12:A21,C12:C21)</f>
        <v>0.98471488913354299</v>
      </c>
      <c r="F21">
        <f t="shared" ref="F21" si="5">RSQ(A12:A21,D12:D21)</f>
        <v>0.97242296126731875</v>
      </c>
    </row>
    <row r="22" spans="1:6">
      <c r="A22">
        <v>0</v>
      </c>
      <c r="B22">
        <v>2000</v>
      </c>
      <c r="C22">
        <v>17.474</v>
      </c>
      <c r="D22">
        <v>13.821</v>
      </c>
    </row>
    <row r="23" spans="1:6">
      <c r="A23">
        <v>0</v>
      </c>
      <c r="B23">
        <v>2000</v>
      </c>
      <c r="C23">
        <v>17.053000000000001</v>
      </c>
      <c r="D23">
        <v>17.535</v>
      </c>
    </row>
    <row r="24" spans="1:6">
      <c r="A24">
        <v>0</v>
      </c>
      <c r="B24">
        <v>2000</v>
      </c>
      <c r="C24">
        <v>17.3</v>
      </c>
      <c r="D24">
        <v>15.205</v>
      </c>
    </row>
    <row r="25" spans="1:6">
      <c r="A25">
        <v>0</v>
      </c>
      <c r="B25">
        <v>2000</v>
      </c>
      <c r="C25">
        <v>18.141999999999999</v>
      </c>
      <c r="D25">
        <v>12.547000000000001</v>
      </c>
    </row>
    <row r="26" spans="1:6">
      <c r="A26">
        <v>0</v>
      </c>
      <c r="B26">
        <v>2000</v>
      </c>
      <c r="C26">
        <v>17.620999999999999</v>
      </c>
      <c r="D26">
        <v>15.282999999999999</v>
      </c>
    </row>
    <row r="27" spans="1:6">
      <c r="A27">
        <v>222.4</v>
      </c>
      <c r="B27">
        <v>2000</v>
      </c>
      <c r="C27">
        <v>87.510999999999996</v>
      </c>
      <c r="D27">
        <v>62.884</v>
      </c>
    </row>
    <row r="28" spans="1:6">
      <c r="A28">
        <v>222.4</v>
      </c>
      <c r="B28">
        <v>2000</v>
      </c>
      <c r="C28">
        <v>78.337000000000003</v>
      </c>
      <c r="D28">
        <v>64.605000000000004</v>
      </c>
    </row>
    <row r="29" spans="1:6">
      <c r="A29">
        <v>222.4</v>
      </c>
      <c r="B29">
        <v>2000</v>
      </c>
      <c r="C29">
        <v>78.158000000000001</v>
      </c>
      <c r="D29">
        <v>61.774000000000001</v>
      </c>
      <c r="E29">
        <f t="shared" ref="E29" si="6">SLOPE(A22:A31,C22:C31)</f>
        <v>3.4499384396153978</v>
      </c>
      <c r="F29">
        <f t="shared" ref="F29" si="7">SLOPE(A22:A31,D22:D31)</f>
        <v>4.3556314437720483</v>
      </c>
    </row>
    <row r="30" spans="1:6">
      <c r="A30">
        <v>222.4</v>
      </c>
      <c r="B30">
        <v>2000</v>
      </c>
      <c r="C30">
        <v>83.747</v>
      </c>
      <c r="D30">
        <v>68.900000000000006</v>
      </c>
      <c r="E30">
        <f t="shared" ref="E30" si="8">INTERCEPT(A22:A31,C22:C31)</f>
        <v>-59.73754980606374</v>
      </c>
      <c r="F30">
        <f t="shared" ref="F30" si="9">INTERCEPT(A22:A31,D22:D31)</f>
        <v>-63.766150659467556</v>
      </c>
    </row>
    <row r="31" spans="1:6">
      <c r="A31">
        <v>222.4</v>
      </c>
      <c r="B31">
        <v>2000</v>
      </c>
      <c r="C31">
        <v>80.137</v>
      </c>
      <c r="D31">
        <v>69.147000000000006</v>
      </c>
      <c r="E31">
        <f t="shared" ref="E31" si="10">RSQ(A22:A31,C22:C31)</f>
        <v>0.99371877896475858</v>
      </c>
      <c r="F31">
        <f t="shared" ref="F31" si="11">RSQ(A22:A31,D22:D31)</f>
        <v>0.99066722043829369</v>
      </c>
    </row>
    <row r="32" spans="1:6">
      <c r="A32">
        <v>0</v>
      </c>
      <c r="B32">
        <v>5000</v>
      </c>
      <c r="C32">
        <v>28.442</v>
      </c>
      <c r="D32">
        <v>6.2110000000000003</v>
      </c>
    </row>
    <row r="33" spans="1:6">
      <c r="A33">
        <v>0</v>
      </c>
      <c r="B33">
        <v>5000</v>
      </c>
      <c r="C33">
        <v>28.021000000000001</v>
      </c>
      <c r="D33">
        <v>5.8739999999999997</v>
      </c>
    </row>
    <row r="34" spans="1:6">
      <c r="A34">
        <v>0</v>
      </c>
      <c r="B34">
        <v>5000</v>
      </c>
      <c r="C34">
        <v>26.341999999999999</v>
      </c>
      <c r="D34">
        <v>6.8689999999999998</v>
      </c>
    </row>
    <row r="35" spans="1:6">
      <c r="A35">
        <v>0</v>
      </c>
      <c r="B35">
        <v>5000</v>
      </c>
      <c r="C35">
        <v>27.736999999999998</v>
      </c>
      <c r="D35">
        <v>7.835</v>
      </c>
    </row>
    <row r="36" spans="1:6">
      <c r="A36">
        <v>0</v>
      </c>
      <c r="B36">
        <v>5000</v>
      </c>
      <c r="C36">
        <v>25.673999999999999</v>
      </c>
      <c r="D36">
        <v>6.0819999999999999</v>
      </c>
    </row>
    <row r="37" spans="1:6">
      <c r="A37">
        <v>222.4</v>
      </c>
      <c r="B37">
        <v>5000</v>
      </c>
      <c r="C37">
        <v>119.495</v>
      </c>
      <c r="D37">
        <v>85.405000000000001</v>
      </c>
    </row>
    <row r="38" spans="1:6">
      <c r="A38">
        <v>222.4</v>
      </c>
      <c r="B38">
        <v>5000</v>
      </c>
      <c r="C38">
        <v>117.574</v>
      </c>
      <c r="D38">
        <v>93.757999999999996</v>
      </c>
    </row>
    <row r="39" spans="1:6">
      <c r="A39">
        <v>222.4</v>
      </c>
      <c r="B39">
        <v>5000</v>
      </c>
      <c r="C39">
        <v>119.858</v>
      </c>
      <c r="D39">
        <v>96.822000000000003</v>
      </c>
      <c r="E39">
        <f t="shared" ref="E39" si="12">SLOPE(A32:A41,C32:C41)</f>
        <v>2.4392701608080225</v>
      </c>
      <c r="F39">
        <f t="shared" ref="F39" si="13">SLOPE(A32:A41,D32:D41)</f>
        <v>2.6424077329374933</v>
      </c>
    </row>
    <row r="40" spans="1:6">
      <c r="A40">
        <v>222.4</v>
      </c>
      <c r="B40">
        <v>5000</v>
      </c>
      <c r="C40">
        <v>116.563</v>
      </c>
      <c r="D40">
        <v>88.358000000000004</v>
      </c>
      <c r="E40">
        <f t="shared" ref="E40" si="14">INTERCEPT(A32:A41,C32:C41)</f>
        <v>-66.384234101177825</v>
      </c>
      <c r="F40">
        <f t="shared" ref="F40" si="15">INTERCEPT(A32:A41,D32:D41)</f>
        <v>-16.771278024616208</v>
      </c>
    </row>
    <row r="41" spans="1:6">
      <c r="A41">
        <v>222.4</v>
      </c>
      <c r="B41">
        <v>5000</v>
      </c>
      <c r="C41">
        <v>118.316</v>
      </c>
      <c r="D41">
        <v>87.084000000000003</v>
      </c>
      <c r="E41">
        <f t="shared" ref="E41" si="16">RSQ(A32:A41,C32:C41)</f>
        <v>0.99937688180083351</v>
      </c>
      <c r="F41">
        <f t="shared" ref="F41" si="17">RSQ(A32:A41,D32:D41)</f>
        <v>0.99460036966491516</v>
      </c>
    </row>
    <row r="42" spans="1:6">
      <c r="A42">
        <v>0</v>
      </c>
      <c r="B42">
        <v>10000</v>
      </c>
      <c r="C42">
        <v>35.326000000000001</v>
      </c>
      <c r="D42">
        <v>-1.379</v>
      </c>
    </row>
    <row r="43" spans="1:6">
      <c r="A43">
        <v>0</v>
      </c>
      <c r="B43">
        <v>10000</v>
      </c>
      <c r="C43">
        <v>36.395000000000003</v>
      </c>
      <c r="D43">
        <v>-3.1949999999999998</v>
      </c>
    </row>
    <row r="44" spans="1:6">
      <c r="A44">
        <v>0</v>
      </c>
      <c r="B44">
        <v>10000</v>
      </c>
      <c r="C44">
        <v>33.625999999999998</v>
      </c>
      <c r="D44">
        <v>-4.1420000000000003</v>
      </c>
    </row>
    <row r="45" spans="1:6">
      <c r="A45">
        <v>0</v>
      </c>
      <c r="B45">
        <v>10000</v>
      </c>
      <c r="C45">
        <v>35.811</v>
      </c>
      <c r="D45">
        <v>-4.468</v>
      </c>
    </row>
    <row r="46" spans="1:6">
      <c r="A46">
        <v>0</v>
      </c>
      <c r="B46">
        <v>10000</v>
      </c>
      <c r="C46">
        <v>37.625999999999998</v>
      </c>
      <c r="D46">
        <v>-1.2050000000000001</v>
      </c>
    </row>
    <row r="47" spans="1:6">
      <c r="A47">
        <v>222.4</v>
      </c>
      <c r="B47">
        <v>10000</v>
      </c>
      <c r="C47">
        <v>153.684</v>
      </c>
      <c r="D47">
        <v>141.4</v>
      </c>
    </row>
    <row r="48" spans="1:6">
      <c r="A48">
        <v>222.4</v>
      </c>
      <c r="B48">
        <v>10000</v>
      </c>
      <c r="C48">
        <v>151.684</v>
      </c>
      <c r="D48">
        <v>129.84200000000001</v>
      </c>
    </row>
    <row r="49" spans="1:6">
      <c r="A49">
        <v>222.4</v>
      </c>
      <c r="B49">
        <v>10000</v>
      </c>
      <c r="C49">
        <v>150.89500000000001</v>
      </c>
      <c r="D49">
        <v>133.79</v>
      </c>
      <c r="E49">
        <f t="shared" ref="E49" si="18">SLOPE(A42:A51,C42:C51)</f>
        <v>1.9223430003718922</v>
      </c>
      <c r="F49">
        <f t="shared" ref="F49" si="19">SLOPE(A42:A51,D42:D51)</f>
        <v>1.6203243431129148</v>
      </c>
    </row>
    <row r="50" spans="1:6">
      <c r="A50">
        <v>222.4</v>
      </c>
      <c r="B50">
        <v>10000</v>
      </c>
      <c r="C50">
        <v>151.684</v>
      </c>
      <c r="D50">
        <v>117.526</v>
      </c>
      <c r="E50">
        <f t="shared" ref="E50" si="20">INTERCEPT(A42:A51,C42:C51)</f>
        <v>-68.669405390197156</v>
      </c>
      <c r="F50">
        <f t="shared" ref="F50" si="21">INTERCEPT(A42:A51,D42:D51)</f>
        <v>5.6877194251731993</v>
      </c>
    </row>
    <row r="51" spans="1:6">
      <c r="A51">
        <v>222.4</v>
      </c>
      <c r="B51">
        <v>10000</v>
      </c>
      <c r="C51">
        <v>148.947</v>
      </c>
      <c r="D51">
        <v>143.011</v>
      </c>
      <c r="E51">
        <f t="shared" ref="E51" si="22">RSQ(A42:A51,C42:C51)</f>
        <v>0.99939362584981484</v>
      </c>
      <c r="F51">
        <f t="shared" ref="F51" si="23">RSQ(A42:A51,D42:D51)</f>
        <v>0.99078462202731254</v>
      </c>
    </row>
    <row r="53" spans="1:6">
      <c r="A53">
        <v>0</v>
      </c>
      <c r="B53">
        <v>500</v>
      </c>
      <c r="C53">
        <v>1.212</v>
      </c>
      <c r="D53">
        <v>0.78400000000000003</v>
      </c>
    </row>
    <row r="54" spans="1:6">
      <c r="A54">
        <v>0</v>
      </c>
      <c r="B54">
        <v>500</v>
      </c>
      <c r="C54">
        <v>0.89500000000000002</v>
      </c>
      <c r="D54">
        <v>0.39700000000000002</v>
      </c>
    </row>
    <row r="55" spans="1:6">
      <c r="A55">
        <v>0</v>
      </c>
      <c r="B55">
        <v>500</v>
      </c>
      <c r="C55">
        <v>0.45100000000000001</v>
      </c>
      <c r="D55">
        <v>0.216</v>
      </c>
    </row>
    <row r="56" spans="1:6">
      <c r="A56">
        <v>0</v>
      </c>
      <c r="B56">
        <v>500</v>
      </c>
      <c r="C56">
        <v>2.2999999999999998</v>
      </c>
      <c r="D56">
        <v>0.36699999999999999</v>
      </c>
    </row>
    <row r="57" spans="1:6">
      <c r="A57">
        <v>0</v>
      </c>
      <c r="B57">
        <v>500</v>
      </c>
      <c r="C57">
        <v>0.41299999999999998</v>
      </c>
      <c r="D57">
        <v>0.505</v>
      </c>
    </row>
    <row r="58" spans="1:6">
      <c r="A58">
        <v>222.4</v>
      </c>
      <c r="B58">
        <v>1000</v>
      </c>
      <c r="C58">
        <v>0.36199999999999999</v>
      </c>
      <c r="D58">
        <v>0.77400000000000002</v>
      </c>
    </row>
    <row r="59" spans="1:6">
      <c r="A59">
        <v>222.4</v>
      </c>
      <c r="B59">
        <v>1000</v>
      </c>
      <c r="C59">
        <v>0.35799999999999998</v>
      </c>
      <c r="D59">
        <v>0.71299999999999997</v>
      </c>
    </row>
    <row r="60" spans="1:6">
      <c r="A60">
        <v>222.4</v>
      </c>
      <c r="B60">
        <v>1000</v>
      </c>
      <c r="C60">
        <v>0.154</v>
      </c>
      <c r="D60">
        <v>0.73599999999999999</v>
      </c>
    </row>
    <row r="61" spans="1:6">
      <c r="A61">
        <v>222.4</v>
      </c>
      <c r="B61">
        <v>1000</v>
      </c>
      <c r="C61">
        <v>0.26</v>
      </c>
      <c r="D61">
        <v>0.28899999999999998</v>
      </c>
    </row>
    <row r="62" spans="1:6">
      <c r="A62">
        <v>222.4</v>
      </c>
      <c r="B62">
        <v>1000</v>
      </c>
      <c r="C62">
        <v>0.29099999999999998</v>
      </c>
      <c r="D62">
        <v>0.17100000000000001</v>
      </c>
    </row>
    <row r="63" spans="1:6">
      <c r="A63">
        <v>0</v>
      </c>
      <c r="B63">
        <v>2000</v>
      </c>
      <c r="C63">
        <v>0.40699999999999997</v>
      </c>
      <c r="D63">
        <v>2.25</v>
      </c>
    </row>
    <row r="64" spans="1:6">
      <c r="A64">
        <v>0</v>
      </c>
      <c r="B64">
        <v>2000</v>
      </c>
      <c r="C64">
        <v>0.308</v>
      </c>
      <c r="D64">
        <v>0.96299999999999997</v>
      </c>
    </row>
    <row r="65" spans="1:4">
      <c r="A65">
        <v>0</v>
      </c>
      <c r="B65">
        <v>2000</v>
      </c>
      <c r="C65">
        <v>0.33100000000000002</v>
      </c>
      <c r="D65">
        <v>1.1000000000000001</v>
      </c>
    </row>
    <row r="66" spans="1:4">
      <c r="A66">
        <v>0</v>
      </c>
      <c r="B66">
        <v>2000</v>
      </c>
      <c r="C66">
        <v>5.6000000000000001E-2</v>
      </c>
      <c r="D66">
        <v>-0.19600000000000001</v>
      </c>
    </row>
    <row r="67" spans="1:4">
      <c r="A67">
        <v>0</v>
      </c>
      <c r="B67">
        <v>2000</v>
      </c>
      <c r="C67">
        <v>0.19500000000000001</v>
      </c>
      <c r="D67">
        <v>0.221</v>
      </c>
    </row>
    <row r="68" spans="1:4">
      <c r="A68">
        <v>222.4</v>
      </c>
      <c r="B68">
        <v>5000</v>
      </c>
      <c r="C68">
        <v>2.1579999999999999</v>
      </c>
      <c r="D68">
        <v>2.048</v>
      </c>
    </row>
    <row r="69" spans="1:4">
      <c r="A69">
        <v>222.4</v>
      </c>
      <c r="B69">
        <v>5000</v>
      </c>
      <c r="C69">
        <v>2.4470000000000001</v>
      </c>
      <c r="D69">
        <v>1.637</v>
      </c>
    </row>
    <row r="70" spans="1:4">
      <c r="A70">
        <v>222.4</v>
      </c>
      <c r="B70">
        <v>5000</v>
      </c>
      <c r="C70">
        <v>1.171</v>
      </c>
      <c r="D70">
        <v>1.2350000000000001</v>
      </c>
    </row>
    <row r="71" spans="1:4">
      <c r="A71">
        <v>222.4</v>
      </c>
      <c r="B71">
        <v>5000</v>
      </c>
      <c r="C71">
        <v>1.026</v>
      </c>
      <c r="D71">
        <v>0.96399999999999997</v>
      </c>
    </row>
    <row r="72" spans="1:4">
      <c r="A72">
        <v>222.4</v>
      </c>
      <c r="B72">
        <v>5000</v>
      </c>
      <c r="C72">
        <v>0.39100000000000001</v>
      </c>
      <c r="D72">
        <v>0.371</v>
      </c>
    </row>
    <row r="73" spans="1:4">
      <c r="A73">
        <v>0</v>
      </c>
      <c r="B73">
        <v>10000</v>
      </c>
      <c r="C73">
        <v>2.5910000000000002</v>
      </c>
      <c r="D73">
        <v>3.2709999999999999</v>
      </c>
    </row>
    <row r="74" spans="1:4">
      <c r="A74">
        <v>0</v>
      </c>
      <c r="B74">
        <v>10000</v>
      </c>
      <c r="C74">
        <v>1.675</v>
      </c>
      <c r="D74">
        <v>2.585</v>
      </c>
    </row>
    <row r="75" spans="1:4">
      <c r="A75">
        <v>0</v>
      </c>
      <c r="B75">
        <v>10000</v>
      </c>
      <c r="C75">
        <v>1.113</v>
      </c>
      <c r="D75">
        <v>1.69</v>
      </c>
    </row>
    <row r="76" spans="1:4">
      <c r="A76">
        <v>0</v>
      </c>
      <c r="B76">
        <v>10000</v>
      </c>
      <c r="C76">
        <v>1.25</v>
      </c>
      <c r="D76">
        <v>1.236</v>
      </c>
    </row>
    <row r="77" spans="1:4">
      <c r="A77">
        <v>0</v>
      </c>
      <c r="B77">
        <v>10000</v>
      </c>
      <c r="C77">
        <v>3.165</v>
      </c>
      <c r="D77">
        <v>2.407</v>
      </c>
    </row>
    <row r="78" spans="1:4">
      <c r="A78">
        <v>222.4</v>
      </c>
      <c r="B78">
        <v>500</v>
      </c>
      <c r="C78">
        <v>55.164999999999999</v>
      </c>
      <c r="D78">
        <v>54.335999999999999</v>
      </c>
    </row>
    <row r="79" spans="1:4">
      <c r="A79">
        <v>222.4</v>
      </c>
      <c r="B79">
        <v>500</v>
      </c>
      <c r="C79">
        <v>37.731000000000002</v>
      </c>
      <c r="D79">
        <v>8.0790000000000006</v>
      </c>
    </row>
    <row r="80" spans="1:4">
      <c r="A80">
        <v>222.4</v>
      </c>
      <c r="B80">
        <v>500</v>
      </c>
      <c r="C80">
        <v>43.005000000000003</v>
      </c>
      <c r="D80">
        <v>44.713000000000001</v>
      </c>
    </row>
    <row r="81" spans="1:4">
      <c r="A81">
        <v>222.4</v>
      </c>
      <c r="B81">
        <v>500</v>
      </c>
      <c r="C81">
        <v>37.997999999999998</v>
      </c>
      <c r="D81">
        <v>41.097000000000001</v>
      </c>
    </row>
    <row r="82" spans="1:4">
      <c r="A82">
        <v>222.4</v>
      </c>
      <c r="B82">
        <v>500</v>
      </c>
      <c r="C82">
        <v>38.79</v>
      </c>
      <c r="D82">
        <v>42.414999999999999</v>
      </c>
    </row>
    <row r="83" spans="1:4">
      <c r="A83">
        <v>0</v>
      </c>
      <c r="B83">
        <v>1000</v>
      </c>
      <c r="C83">
        <v>49.384999999999998</v>
      </c>
      <c r="D83">
        <v>11.089</v>
      </c>
    </row>
    <row r="84" spans="1:4">
      <c r="A84">
        <v>0</v>
      </c>
      <c r="B84">
        <v>1000</v>
      </c>
      <c r="C84">
        <v>63.968000000000004</v>
      </c>
      <c r="D84">
        <v>42.567999999999998</v>
      </c>
    </row>
    <row r="85" spans="1:4">
      <c r="A85">
        <v>0</v>
      </c>
      <c r="B85">
        <v>1000</v>
      </c>
      <c r="C85">
        <v>62.734000000000002</v>
      </c>
      <c r="D85">
        <v>47.536999999999999</v>
      </c>
    </row>
    <row r="86" spans="1:4">
      <c r="A86">
        <v>0</v>
      </c>
      <c r="B86">
        <v>1000</v>
      </c>
      <c r="C86">
        <v>49.831000000000003</v>
      </c>
      <c r="D86">
        <v>46.497</v>
      </c>
    </row>
    <row r="87" spans="1:4">
      <c r="A87">
        <v>0</v>
      </c>
      <c r="B87">
        <v>1000</v>
      </c>
      <c r="C87">
        <v>57.43</v>
      </c>
      <c r="D87">
        <v>49.503</v>
      </c>
    </row>
    <row r="88" spans="1:4">
      <c r="A88">
        <v>222.4</v>
      </c>
      <c r="B88">
        <v>2000</v>
      </c>
      <c r="C88">
        <v>71.417000000000002</v>
      </c>
      <c r="D88">
        <v>62.042000000000002</v>
      </c>
    </row>
    <row r="89" spans="1:4">
      <c r="A89">
        <v>222.4</v>
      </c>
      <c r="B89">
        <v>2000</v>
      </c>
      <c r="C89">
        <v>65.153000000000006</v>
      </c>
      <c r="D89">
        <v>57.598999999999997</v>
      </c>
    </row>
    <row r="90" spans="1:4">
      <c r="A90">
        <v>222.4</v>
      </c>
      <c r="B90">
        <v>2000</v>
      </c>
      <c r="C90">
        <v>64.116</v>
      </c>
      <c r="D90">
        <v>57.503999999999998</v>
      </c>
    </row>
    <row r="91" spans="1:4">
      <c r="A91">
        <v>222.4</v>
      </c>
      <c r="B91">
        <v>2000</v>
      </c>
      <c r="C91">
        <v>69.47</v>
      </c>
      <c r="D91">
        <v>62.51</v>
      </c>
    </row>
    <row r="92" spans="1:4">
      <c r="A92">
        <v>222.4</v>
      </c>
      <c r="B92">
        <v>2000</v>
      </c>
      <c r="C92">
        <v>65.668999999999997</v>
      </c>
      <c r="D92">
        <v>63.034999999999997</v>
      </c>
    </row>
    <row r="93" spans="1:4">
      <c r="A93">
        <v>0</v>
      </c>
      <c r="B93">
        <v>5000</v>
      </c>
      <c r="C93">
        <v>96.638000000000005</v>
      </c>
      <c r="D93">
        <v>88.552999999999997</v>
      </c>
    </row>
    <row r="94" spans="1:4">
      <c r="A94">
        <v>0</v>
      </c>
      <c r="B94">
        <v>5000</v>
      </c>
      <c r="C94">
        <v>94.968999999999994</v>
      </c>
      <c r="D94">
        <v>80.414000000000001</v>
      </c>
    </row>
    <row r="95" spans="1:4">
      <c r="A95">
        <v>0</v>
      </c>
      <c r="B95">
        <v>5000</v>
      </c>
      <c r="C95">
        <v>97.373999999999995</v>
      </c>
      <c r="D95">
        <v>92.510999999999996</v>
      </c>
    </row>
    <row r="96" spans="1:4">
      <c r="A96">
        <v>0</v>
      </c>
      <c r="B96">
        <v>5000</v>
      </c>
      <c r="C96">
        <v>93.933000000000007</v>
      </c>
      <c r="D96">
        <v>91.602999999999994</v>
      </c>
    </row>
    <row r="97" spans="1:4">
      <c r="A97">
        <v>0</v>
      </c>
      <c r="B97">
        <v>5000</v>
      </c>
      <c r="C97">
        <v>95.697999999999993</v>
      </c>
      <c r="D97">
        <v>91.948999999999998</v>
      </c>
    </row>
    <row r="98" spans="1:4">
      <c r="A98">
        <v>222.4</v>
      </c>
      <c r="B98">
        <v>10000</v>
      </c>
      <c r="C98">
        <v>119.16500000000001</v>
      </c>
      <c r="D98">
        <v>162.773</v>
      </c>
    </row>
    <row r="99" spans="1:4">
      <c r="A99">
        <v>222.4</v>
      </c>
      <c r="B99">
        <v>10000</v>
      </c>
      <c r="C99">
        <v>118.461</v>
      </c>
      <c r="D99">
        <v>166.83099999999999</v>
      </c>
    </row>
    <row r="100" spans="1:4">
      <c r="A100">
        <v>222.4</v>
      </c>
      <c r="B100">
        <v>10000</v>
      </c>
      <c r="C100">
        <v>118.83</v>
      </c>
      <c r="D100">
        <v>165.113</v>
      </c>
    </row>
    <row r="101" spans="1:4">
      <c r="A101">
        <v>222.4</v>
      </c>
      <c r="B101">
        <v>10000</v>
      </c>
      <c r="C101">
        <v>118.75</v>
      </c>
      <c r="D101">
        <v>161.81899999999999</v>
      </c>
    </row>
    <row r="102" spans="1:4">
      <c r="A102">
        <v>222.4</v>
      </c>
      <c r="B102">
        <v>10000</v>
      </c>
      <c r="C102">
        <v>117.392</v>
      </c>
      <c r="D102">
        <v>167.03</v>
      </c>
    </row>
  </sheetData>
  <sortState ref="B2:D51">
    <sortCondition ref="B2:B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C35"/>
  <sheetViews>
    <sheetView workbookViewId="0">
      <selection activeCell="A32" sqref="A32:C35"/>
    </sheetView>
  </sheetViews>
  <sheetFormatPr defaultRowHeight="15"/>
  <sheetData>
    <row r="2" spans="1:3">
      <c r="A2">
        <v>500</v>
      </c>
      <c r="B2">
        <v>6.7320000000000002</v>
      </c>
      <c r="C2">
        <v>3.7160000000000002</v>
      </c>
    </row>
    <row r="3" spans="1:3">
      <c r="A3">
        <v>500</v>
      </c>
      <c r="B3">
        <v>7.0789999999999997</v>
      </c>
      <c r="C3">
        <v>4.0599999999999996</v>
      </c>
    </row>
    <row r="4" spans="1:3">
      <c r="A4">
        <v>500</v>
      </c>
      <c r="B4">
        <v>7.484</v>
      </c>
      <c r="C4">
        <v>4.9139999999999997</v>
      </c>
    </row>
    <row r="5" spans="1:3">
      <c r="A5">
        <v>500</v>
      </c>
      <c r="B5">
        <v>7.468</v>
      </c>
      <c r="C5">
        <v>4.1829999999999998</v>
      </c>
    </row>
    <row r="6" spans="1:3">
      <c r="A6">
        <v>500</v>
      </c>
      <c r="B6">
        <v>7.6529999999999996</v>
      </c>
      <c r="C6">
        <v>2.891</v>
      </c>
    </row>
    <row r="7" spans="1:3">
      <c r="A7">
        <v>1000</v>
      </c>
      <c r="B7">
        <v>7.8049999999999997</v>
      </c>
      <c r="C7">
        <v>3.84</v>
      </c>
    </row>
    <row r="8" spans="1:3">
      <c r="A8">
        <v>1000</v>
      </c>
      <c r="B8">
        <v>7.8689999999999998</v>
      </c>
      <c r="C8">
        <v>3.5790000000000002</v>
      </c>
    </row>
    <row r="9" spans="1:3">
      <c r="A9">
        <v>1000</v>
      </c>
      <c r="B9">
        <v>7.8529999999999998</v>
      </c>
      <c r="C9">
        <v>4.9470000000000001</v>
      </c>
    </row>
    <row r="10" spans="1:3">
      <c r="A10">
        <v>1000</v>
      </c>
      <c r="B10">
        <v>7.7050000000000001</v>
      </c>
      <c r="C10">
        <v>5.1050000000000004</v>
      </c>
    </row>
    <row r="11" spans="1:3">
      <c r="A11">
        <v>1000</v>
      </c>
      <c r="B11">
        <v>8.0470000000000006</v>
      </c>
      <c r="C11">
        <v>4.4160000000000004</v>
      </c>
    </row>
    <row r="12" spans="1:3">
      <c r="A12">
        <v>2000</v>
      </c>
      <c r="B12">
        <v>8.8260000000000005</v>
      </c>
      <c r="C12">
        <v>5.1790000000000003</v>
      </c>
    </row>
    <row r="13" spans="1:3">
      <c r="A13">
        <v>2000</v>
      </c>
      <c r="B13">
        <v>8.9049999999999994</v>
      </c>
      <c r="C13">
        <v>5.0209999999999999</v>
      </c>
    </row>
    <row r="14" spans="1:3">
      <c r="A14">
        <v>2000</v>
      </c>
      <c r="B14">
        <v>8.8369999999999997</v>
      </c>
      <c r="C14">
        <v>1.4</v>
      </c>
    </row>
    <row r="15" spans="1:3">
      <c r="A15">
        <v>2000</v>
      </c>
      <c r="B15">
        <v>8.484</v>
      </c>
      <c r="C15">
        <v>1.768</v>
      </c>
    </row>
    <row r="16" spans="1:3">
      <c r="A16">
        <v>2000</v>
      </c>
      <c r="B16">
        <v>8.7629999999999999</v>
      </c>
      <c r="C16">
        <v>4.6660000000000004</v>
      </c>
    </row>
    <row r="17" spans="1:3">
      <c r="A17">
        <v>5000</v>
      </c>
      <c r="B17">
        <v>16.210999999999999</v>
      </c>
      <c r="C17">
        <v>0.60499999999999998</v>
      </c>
    </row>
    <row r="18" spans="1:3">
      <c r="A18">
        <v>5000</v>
      </c>
      <c r="B18">
        <v>18</v>
      </c>
      <c r="C18">
        <v>0.53700000000000003</v>
      </c>
    </row>
    <row r="19" spans="1:3">
      <c r="A19">
        <v>5000</v>
      </c>
      <c r="B19">
        <v>15.589</v>
      </c>
      <c r="C19">
        <v>0.95799999999999996</v>
      </c>
    </row>
    <row r="20" spans="1:3">
      <c r="A20">
        <v>5000</v>
      </c>
      <c r="B20">
        <v>15.742000000000001</v>
      </c>
      <c r="C20">
        <v>0.90500000000000003</v>
      </c>
    </row>
    <row r="21" spans="1:3">
      <c r="A21">
        <v>5000</v>
      </c>
      <c r="B21">
        <v>18.132000000000001</v>
      </c>
      <c r="C21">
        <v>0.69</v>
      </c>
    </row>
    <row r="22" spans="1:3">
      <c r="A22">
        <v>10000</v>
      </c>
      <c r="B22">
        <v>20.526</v>
      </c>
      <c r="C22">
        <v>14.965</v>
      </c>
    </row>
    <row r="23" spans="1:3">
      <c r="A23">
        <v>10000</v>
      </c>
      <c r="B23">
        <v>23.263000000000002</v>
      </c>
      <c r="C23">
        <v>16.193000000000001</v>
      </c>
    </row>
    <row r="24" spans="1:3">
      <c r="A24">
        <v>10000</v>
      </c>
      <c r="B24">
        <v>20.895</v>
      </c>
      <c r="C24">
        <v>1</v>
      </c>
    </row>
    <row r="25" spans="1:3">
      <c r="A25">
        <v>10000</v>
      </c>
      <c r="B25">
        <v>21.369</v>
      </c>
      <c r="C25">
        <v>11.632</v>
      </c>
    </row>
    <row r="26" spans="1:3">
      <c r="A26">
        <v>10000</v>
      </c>
      <c r="B26">
        <v>21.79</v>
      </c>
      <c r="C26">
        <v>8</v>
      </c>
    </row>
    <row r="27" spans="1:3">
      <c r="A27">
        <v>500</v>
      </c>
      <c r="B27">
        <v>48.679000000000002</v>
      </c>
      <c r="C27">
        <v>44.584000000000003</v>
      </c>
    </row>
    <row r="28" spans="1:3">
      <c r="A28">
        <v>500</v>
      </c>
      <c r="B28">
        <v>44.573999999999998</v>
      </c>
      <c r="C28">
        <v>40.389000000000003</v>
      </c>
    </row>
    <row r="29" spans="1:3">
      <c r="A29">
        <v>500</v>
      </c>
      <c r="B29">
        <v>48.768999999999998</v>
      </c>
      <c r="C29">
        <v>55.341000000000001</v>
      </c>
    </row>
    <row r="30" spans="1:3">
      <c r="A30">
        <v>500</v>
      </c>
      <c r="B30">
        <v>46.042000000000002</v>
      </c>
      <c r="C30">
        <v>50.006999999999998</v>
      </c>
    </row>
    <row r="31" spans="1:3">
      <c r="A31">
        <v>500</v>
      </c>
      <c r="B31">
        <v>46.195</v>
      </c>
      <c r="C31">
        <v>41.960999999999999</v>
      </c>
    </row>
    <row r="32" spans="1:3">
      <c r="A32">
        <v>1000</v>
      </c>
      <c r="B32">
        <v>59.069000000000003</v>
      </c>
      <c r="C32">
        <v>42.988999999999997</v>
      </c>
    </row>
    <row r="33" spans="1:3">
      <c r="A33">
        <v>1000</v>
      </c>
      <c r="B33">
        <v>61.011000000000003</v>
      </c>
      <c r="C33">
        <v>41.457999999999998</v>
      </c>
    </row>
    <row r="34" spans="1:3">
      <c r="A34">
        <v>1000</v>
      </c>
      <c r="B34">
        <v>54.926000000000002</v>
      </c>
      <c r="C34">
        <v>45.874000000000002</v>
      </c>
    </row>
    <row r="35" spans="1:3">
      <c r="A35">
        <v>1000</v>
      </c>
      <c r="B35">
        <v>54.195</v>
      </c>
      <c r="C35">
        <v>53.304000000000002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2"/>
  <sheetViews>
    <sheetView topLeftCell="A13" workbookViewId="0">
      <selection activeCell="E48" activeCellId="4" sqref="E8:F11 E18:F21 E28:F31 E38:F41 E48:F51"/>
    </sheetView>
  </sheetViews>
  <sheetFormatPr defaultRowHeight="15"/>
  <sheetData>
    <row r="1" spans="1:6">
      <c r="C1" t="s">
        <v>0</v>
      </c>
      <c r="D1" t="s">
        <v>1</v>
      </c>
    </row>
    <row r="2" spans="1:6">
      <c r="A2">
        <v>0</v>
      </c>
      <c r="B2">
        <v>500</v>
      </c>
      <c r="C2">
        <v>14.305</v>
      </c>
      <c r="D2">
        <v>9.3770000000000007</v>
      </c>
    </row>
    <row r="3" spans="1:6">
      <c r="A3">
        <v>0</v>
      </c>
      <c r="B3">
        <v>500</v>
      </c>
      <c r="C3">
        <v>8.7469999999999999</v>
      </c>
      <c r="D3">
        <v>8.0210000000000008</v>
      </c>
    </row>
    <row r="4" spans="1:6">
      <c r="A4">
        <v>0</v>
      </c>
      <c r="B4">
        <v>500</v>
      </c>
      <c r="C4">
        <v>6.5369999999999999</v>
      </c>
      <c r="D4">
        <v>6.1970000000000001</v>
      </c>
    </row>
    <row r="5" spans="1:6">
      <c r="A5">
        <v>0</v>
      </c>
      <c r="B5">
        <v>500</v>
      </c>
      <c r="C5">
        <v>6.8529999999999998</v>
      </c>
      <c r="D5">
        <v>6.077</v>
      </c>
    </row>
    <row r="6" spans="1:6">
      <c r="A6">
        <v>0</v>
      </c>
      <c r="B6">
        <v>500</v>
      </c>
      <c r="C6">
        <v>6.79</v>
      </c>
      <c r="D6">
        <v>5.1669999999999998</v>
      </c>
    </row>
    <row r="7" spans="1:6">
      <c r="A7">
        <v>222.4</v>
      </c>
      <c r="B7">
        <v>500</v>
      </c>
      <c r="C7">
        <v>60.984000000000002</v>
      </c>
      <c r="D7">
        <v>47.173999999999999</v>
      </c>
    </row>
    <row r="8" spans="1:6">
      <c r="A8">
        <v>222.4</v>
      </c>
      <c r="B8">
        <v>500</v>
      </c>
      <c r="C8">
        <v>52.783999999999999</v>
      </c>
      <c r="D8">
        <v>46.359000000000002</v>
      </c>
    </row>
    <row r="9" spans="1:6">
      <c r="A9">
        <v>222.4</v>
      </c>
      <c r="B9">
        <v>500</v>
      </c>
      <c r="C9">
        <v>50.631999999999998</v>
      </c>
      <c r="D9">
        <v>47.293999999999997</v>
      </c>
      <c r="E9">
        <f>SLOPE(A2:A11,C2:C11)</f>
        <v>4.9025998810458633</v>
      </c>
      <c r="F9">
        <f>SLOPE(A2:A11,D2:D11)</f>
        <v>5.6614570539740852</v>
      </c>
    </row>
    <row r="10" spans="1:6">
      <c r="A10">
        <v>222.4</v>
      </c>
      <c r="B10">
        <v>500</v>
      </c>
      <c r="C10">
        <v>48.515999999999998</v>
      </c>
      <c r="D10">
        <v>45.2</v>
      </c>
      <c r="E10">
        <f>INTERCEPT(A2:A11,C2:C11)</f>
        <v>-39.353939747037415</v>
      </c>
      <c r="F10">
        <f>INTERCEPT(A2:A11,D2:D11)</f>
        <v>-38.919195243176816</v>
      </c>
    </row>
    <row r="11" spans="1:6">
      <c r="A11">
        <v>222.4</v>
      </c>
      <c r="B11">
        <v>500</v>
      </c>
      <c r="C11">
        <v>50.942</v>
      </c>
      <c r="D11">
        <v>44.293999999999997</v>
      </c>
      <c r="E11">
        <f>RSQ(A2:A11,C2:C11)</f>
        <v>0.97269874222628161</v>
      </c>
      <c r="F11">
        <f>RSQ(A2:A11,D2:D11)</f>
        <v>0.99524545667712416</v>
      </c>
    </row>
    <row r="12" spans="1:6">
      <c r="A12">
        <v>0</v>
      </c>
      <c r="B12">
        <v>1000</v>
      </c>
      <c r="C12">
        <v>8.8740000000000006</v>
      </c>
      <c r="D12">
        <v>3.9689999999999999</v>
      </c>
    </row>
    <row r="13" spans="1:6">
      <c r="A13">
        <v>0</v>
      </c>
      <c r="B13">
        <v>1000</v>
      </c>
      <c r="C13">
        <v>8.8209999999999997</v>
      </c>
      <c r="D13">
        <v>5.383</v>
      </c>
    </row>
    <row r="14" spans="1:6">
      <c r="A14">
        <v>0</v>
      </c>
      <c r="B14">
        <v>1000</v>
      </c>
      <c r="C14">
        <v>8.3109999999999999</v>
      </c>
      <c r="D14">
        <v>4.8869999999999996</v>
      </c>
    </row>
    <row r="15" spans="1:6">
      <c r="A15">
        <v>0</v>
      </c>
      <c r="B15">
        <v>1000</v>
      </c>
      <c r="C15">
        <v>8.3629999999999995</v>
      </c>
      <c r="D15">
        <v>5.2110000000000003</v>
      </c>
    </row>
    <row r="16" spans="1:6">
      <c r="A16">
        <v>0</v>
      </c>
      <c r="B16">
        <v>1000</v>
      </c>
      <c r="C16">
        <v>8.1839999999999993</v>
      </c>
      <c r="D16">
        <v>5.202</v>
      </c>
    </row>
    <row r="17" spans="1:6">
      <c r="A17">
        <v>222.4</v>
      </c>
      <c r="B17">
        <v>1000</v>
      </c>
      <c r="C17">
        <v>64.936999999999998</v>
      </c>
      <c r="D17">
        <v>50.646999999999998</v>
      </c>
    </row>
    <row r="18" spans="1:6">
      <c r="A18">
        <v>222.4</v>
      </c>
      <c r="B18">
        <v>1000</v>
      </c>
      <c r="C18">
        <v>63.610999999999997</v>
      </c>
      <c r="D18">
        <v>51.125999999999998</v>
      </c>
    </row>
    <row r="19" spans="1:6">
      <c r="A19">
        <v>222.4</v>
      </c>
      <c r="B19">
        <v>1000</v>
      </c>
      <c r="C19">
        <v>61.621000000000002</v>
      </c>
      <c r="D19">
        <v>51.915999999999997</v>
      </c>
      <c r="E19">
        <f t="shared" ref="E19" si="0">SLOPE(A12:A21,C12:C21)</f>
        <v>4.0417788624060336</v>
      </c>
      <c r="F19">
        <f t="shared" ref="F19" si="1">SLOPE(A12:A21,D12:D21)</f>
        <v>4.7079183566605689</v>
      </c>
    </row>
    <row r="20" spans="1:6">
      <c r="A20">
        <v>222.4</v>
      </c>
      <c r="B20">
        <v>1000</v>
      </c>
      <c r="C20">
        <v>65.210999999999999</v>
      </c>
      <c r="D20">
        <v>54.328000000000003</v>
      </c>
      <c r="E20">
        <f t="shared" ref="E20" si="2">INTERCEPT(A12:A21,C12:C21)</f>
        <v>-34.228053604003989</v>
      </c>
      <c r="F20">
        <f t="shared" ref="F20" si="3">INTERCEPT(A12:A21,D12:D21)</f>
        <v>-23.023223140228495</v>
      </c>
    </row>
    <row r="21" spans="1:6">
      <c r="A21">
        <v>222.4</v>
      </c>
      <c r="B21">
        <v>1000</v>
      </c>
      <c r="C21">
        <v>61.878999999999998</v>
      </c>
      <c r="D21">
        <v>52.432000000000002</v>
      </c>
      <c r="E21">
        <f t="shared" ref="E21" si="4">RSQ(A12:A21,C12:C21)</f>
        <v>0.9984720361295969</v>
      </c>
      <c r="F21">
        <f t="shared" ref="F21" si="5">RSQ(A12:A21,D12:D21)</f>
        <v>0.99830307980709732</v>
      </c>
    </row>
    <row r="22" spans="1:6">
      <c r="A22">
        <v>0</v>
      </c>
      <c r="B22">
        <v>2000</v>
      </c>
      <c r="C22">
        <v>11.579000000000001</v>
      </c>
      <c r="D22">
        <v>1.921</v>
      </c>
    </row>
    <row r="23" spans="1:6">
      <c r="A23">
        <v>0</v>
      </c>
      <c r="B23">
        <v>2000</v>
      </c>
      <c r="C23">
        <v>11.589</v>
      </c>
      <c r="D23">
        <v>6.52</v>
      </c>
    </row>
    <row r="24" spans="1:6">
      <c r="A24">
        <v>0</v>
      </c>
      <c r="B24">
        <v>2000</v>
      </c>
      <c r="C24">
        <v>10.773999999999999</v>
      </c>
      <c r="D24">
        <v>2.1160000000000001</v>
      </c>
    </row>
    <row r="25" spans="1:6">
      <c r="A25">
        <v>0</v>
      </c>
      <c r="B25">
        <v>2000</v>
      </c>
      <c r="C25">
        <v>11.5</v>
      </c>
      <c r="D25">
        <v>4.4880000000000004</v>
      </c>
    </row>
    <row r="26" spans="1:6">
      <c r="A26">
        <v>0</v>
      </c>
      <c r="B26">
        <v>2000</v>
      </c>
      <c r="C26">
        <v>10.811</v>
      </c>
      <c r="D26">
        <v>1.321</v>
      </c>
    </row>
    <row r="27" spans="1:6">
      <c r="A27">
        <v>222.4</v>
      </c>
      <c r="B27">
        <v>2000</v>
      </c>
      <c r="C27">
        <v>87.852999999999994</v>
      </c>
      <c r="D27">
        <v>63.795000000000002</v>
      </c>
    </row>
    <row r="28" spans="1:6">
      <c r="A28">
        <v>222.4</v>
      </c>
      <c r="B28">
        <v>2000</v>
      </c>
      <c r="C28">
        <v>85.474000000000004</v>
      </c>
      <c r="D28">
        <v>59.868000000000002</v>
      </c>
    </row>
    <row r="29" spans="1:6">
      <c r="A29">
        <v>222.4</v>
      </c>
      <c r="B29">
        <v>2000</v>
      </c>
      <c r="C29">
        <v>83.968999999999994</v>
      </c>
      <c r="D29">
        <v>67.957999999999998</v>
      </c>
      <c r="E29">
        <f t="shared" ref="E29" si="6">SLOPE(A22:A31,C22:C31)</f>
        <v>2.9852360971950334</v>
      </c>
      <c r="F29">
        <f t="shared" ref="F29" si="7">SLOPE(A22:A31,D22:D31)</f>
        <v>3.7375849499184981</v>
      </c>
    </row>
    <row r="30" spans="1:6">
      <c r="A30">
        <v>222.4</v>
      </c>
      <c r="B30">
        <v>2000</v>
      </c>
      <c r="C30">
        <v>87.525999999999996</v>
      </c>
      <c r="D30">
        <v>58.405000000000001</v>
      </c>
      <c r="E30">
        <f t="shared" ref="E30" si="8">INTERCEPT(A22:A31,C22:C31)</f>
        <v>-33.452301802072824</v>
      </c>
      <c r="F30">
        <f t="shared" ref="F30" si="9">INTERCEPT(A22:A31,D22:D31)</f>
        <v>-11.279537533344211</v>
      </c>
    </row>
    <row r="31" spans="1:6">
      <c r="A31">
        <v>222.4</v>
      </c>
      <c r="B31">
        <v>2000</v>
      </c>
      <c r="C31">
        <v>83.483999999999995</v>
      </c>
      <c r="D31">
        <v>61.305</v>
      </c>
      <c r="E31">
        <f t="shared" ref="E31" si="10">RSQ(A22:A31,C22:C31)</f>
        <v>0.99880040078210741</v>
      </c>
      <c r="F31">
        <f t="shared" ref="F31" si="11">RSQ(A22:A31,D22:D31)</f>
        <v>0.99141793592869576</v>
      </c>
    </row>
    <row r="32" spans="1:6">
      <c r="A32">
        <v>0</v>
      </c>
      <c r="B32">
        <v>5000</v>
      </c>
      <c r="C32">
        <v>22.652999999999999</v>
      </c>
      <c r="D32">
        <v>0.93700000000000006</v>
      </c>
    </row>
    <row r="33" spans="1:6">
      <c r="A33">
        <v>0</v>
      </c>
      <c r="B33">
        <v>5000</v>
      </c>
      <c r="C33">
        <v>22.905000000000001</v>
      </c>
      <c r="D33">
        <v>0.86299999999999999</v>
      </c>
    </row>
    <row r="34" spans="1:6">
      <c r="A34">
        <v>0</v>
      </c>
      <c r="B34">
        <v>5000</v>
      </c>
      <c r="C34">
        <v>22.105</v>
      </c>
      <c r="D34">
        <v>0.626</v>
      </c>
    </row>
    <row r="35" spans="1:6">
      <c r="A35">
        <v>0</v>
      </c>
      <c r="B35">
        <v>5000</v>
      </c>
      <c r="C35">
        <v>21.515999999999998</v>
      </c>
      <c r="D35">
        <v>0.19</v>
      </c>
    </row>
    <row r="36" spans="1:6">
      <c r="A36">
        <v>0</v>
      </c>
      <c r="B36">
        <v>5000</v>
      </c>
      <c r="C36">
        <v>23.152999999999999</v>
      </c>
      <c r="D36">
        <v>0.432</v>
      </c>
    </row>
    <row r="37" spans="1:6">
      <c r="A37">
        <v>222.4</v>
      </c>
      <c r="B37">
        <v>5000</v>
      </c>
      <c r="C37">
        <v>126.8</v>
      </c>
      <c r="D37">
        <v>75.552999999999997</v>
      </c>
    </row>
    <row r="38" spans="1:6">
      <c r="A38">
        <v>222.4</v>
      </c>
      <c r="B38">
        <v>5000</v>
      </c>
      <c r="C38">
        <v>129.542</v>
      </c>
      <c r="D38">
        <v>82.29</v>
      </c>
    </row>
    <row r="39" spans="1:6">
      <c r="A39">
        <v>222.4</v>
      </c>
      <c r="B39">
        <v>5000</v>
      </c>
      <c r="C39">
        <v>129.66800000000001</v>
      </c>
      <c r="D39">
        <v>75.242000000000004</v>
      </c>
      <c r="E39">
        <f t="shared" ref="E39" si="12">SLOPE(A32:A41,C32:C41)</f>
        <v>1.638317248433016</v>
      </c>
      <c r="F39">
        <f t="shared" ref="F39" si="13">SLOPE(A32:A41,D32:D41)</f>
        <v>2.9121952505003033</v>
      </c>
    </row>
    <row r="40" spans="1:6">
      <c r="A40">
        <v>222.4</v>
      </c>
      <c r="B40">
        <v>5000</v>
      </c>
      <c r="C40">
        <v>127.7</v>
      </c>
      <c r="D40">
        <v>75.605000000000004</v>
      </c>
      <c r="E40">
        <f t="shared" ref="E40" si="14">INTERCEPT(A32:A41,C32:C41)</f>
        <v>6.7805395173229783</v>
      </c>
      <c r="F40">
        <f t="shared" ref="F40" si="15">INTERCEPT(A32:A41,D32:D41)</f>
        <v>-1.4806971690330926</v>
      </c>
    </row>
    <row r="41" spans="1:6">
      <c r="A41">
        <v>222.4</v>
      </c>
      <c r="B41">
        <v>5000</v>
      </c>
      <c r="C41">
        <v>11.316000000000001</v>
      </c>
      <c r="D41">
        <v>75.188999999999993</v>
      </c>
      <c r="E41">
        <f t="shared" ref="E41" si="16">RSQ(A32:A41,C32:C41)</f>
        <v>0.60802490874533754</v>
      </c>
      <c r="F41">
        <f t="shared" ref="F41" si="17">RSQ(A32:A41,D32:D41)</f>
        <v>0.99735092575834605</v>
      </c>
    </row>
    <row r="42" spans="1:6">
      <c r="A42">
        <v>0</v>
      </c>
      <c r="B42">
        <v>10000</v>
      </c>
      <c r="C42">
        <v>31.984000000000002</v>
      </c>
      <c r="D42">
        <v>-2.3679999999999999</v>
      </c>
    </row>
    <row r="43" spans="1:6">
      <c r="A43">
        <v>0</v>
      </c>
      <c r="B43">
        <v>10000</v>
      </c>
      <c r="C43">
        <v>11.837</v>
      </c>
      <c r="D43">
        <v>-3.4260000000000002</v>
      </c>
    </row>
    <row r="44" spans="1:6">
      <c r="A44">
        <v>0</v>
      </c>
      <c r="B44">
        <v>10000</v>
      </c>
      <c r="C44">
        <v>35.926000000000002</v>
      </c>
      <c r="D44">
        <v>-3.4470000000000001</v>
      </c>
    </row>
    <row r="45" spans="1:6">
      <c r="A45">
        <v>0</v>
      </c>
      <c r="B45">
        <v>10000</v>
      </c>
      <c r="C45">
        <v>32.863</v>
      </c>
      <c r="D45">
        <v>-1.863</v>
      </c>
    </row>
    <row r="46" spans="1:6">
      <c r="A46">
        <v>0</v>
      </c>
      <c r="B46">
        <v>10000</v>
      </c>
      <c r="C46">
        <v>13.584</v>
      </c>
      <c r="D46">
        <v>-1.837</v>
      </c>
    </row>
    <row r="47" spans="1:6">
      <c r="A47">
        <v>222.4</v>
      </c>
      <c r="B47">
        <v>10000</v>
      </c>
      <c r="C47">
        <v>10</v>
      </c>
      <c r="D47">
        <v>107.947</v>
      </c>
    </row>
    <row r="48" spans="1:6">
      <c r="A48">
        <v>222.4</v>
      </c>
      <c r="B48">
        <v>10000</v>
      </c>
      <c r="C48">
        <v>15.474</v>
      </c>
      <c r="D48">
        <v>105.474</v>
      </c>
    </row>
    <row r="49" spans="1:6">
      <c r="A49">
        <v>222.4</v>
      </c>
      <c r="B49">
        <v>10000</v>
      </c>
      <c r="C49">
        <v>9</v>
      </c>
      <c r="D49">
        <v>109.947</v>
      </c>
      <c r="E49">
        <f t="shared" ref="E49" si="18">SLOPE(A42:A51,C42:C51)</f>
        <v>-7.0211722976380155</v>
      </c>
      <c r="F49">
        <f t="shared" ref="F49" si="19">SLOPE(A42:A51,D42:D51)</f>
        <v>1.9363292876174527</v>
      </c>
    </row>
    <row r="50" spans="1:6">
      <c r="A50">
        <v>222.4</v>
      </c>
      <c r="B50">
        <v>10000</v>
      </c>
      <c r="C50">
        <v>8.5790000000000006</v>
      </c>
      <c r="D50">
        <v>110.947</v>
      </c>
      <c r="E50">
        <f t="shared" ref="E50" si="20">INTERCEPT(A42:A51,C42:C51)</f>
        <v>242.74306723070777</v>
      </c>
      <c r="F50">
        <f t="shared" ref="F50" si="21">INTERCEPT(A42:A51,D42:D51)</f>
        <v>5.6870935225798576</v>
      </c>
    </row>
    <row r="51" spans="1:6">
      <c r="A51">
        <v>222.4</v>
      </c>
      <c r="B51">
        <v>10000</v>
      </c>
      <c r="C51">
        <v>18.105</v>
      </c>
      <c r="D51">
        <v>123.538</v>
      </c>
      <c r="E51">
        <f t="shared" ref="E51" si="22">RSQ(A42:A51,C42:C51)</f>
        <v>0.41063755534998742</v>
      </c>
      <c r="F51">
        <f t="shared" ref="F51" si="23">RSQ(A42:A51,D42:D51)</f>
        <v>0.9939254850686301</v>
      </c>
    </row>
    <row r="53" spans="1:6">
      <c r="A53">
        <v>0</v>
      </c>
      <c r="B53">
        <v>500</v>
      </c>
      <c r="C53">
        <v>7.79</v>
      </c>
      <c r="D53">
        <v>3.5270000000000001</v>
      </c>
    </row>
    <row r="54" spans="1:6">
      <c r="A54">
        <v>0</v>
      </c>
      <c r="B54">
        <v>500</v>
      </c>
      <c r="C54">
        <v>2.1440000000000001</v>
      </c>
      <c r="D54">
        <v>1.17</v>
      </c>
    </row>
    <row r="55" spans="1:6">
      <c r="A55">
        <v>0</v>
      </c>
      <c r="B55">
        <v>500</v>
      </c>
      <c r="C55">
        <v>-2E-3</v>
      </c>
      <c r="D55">
        <v>0.46800000000000003</v>
      </c>
    </row>
    <row r="56" spans="1:6">
      <c r="A56">
        <v>0</v>
      </c>
      <c r="B56">
        <v>500</v>
      </c>
      <c r="C56">
        <v>0.43099999999999999</v>
      </c>
      <c r="D56">
        <v>9.0999999999999998E-2</v>
      </c>
    </row>
    <row r="57" spans="1:6">
      <c r="A57">
        <v>0</v>
      </c>
      <c r="B57">
        <v>500</v>
      </c>
      <c r="C57">
        <v>0.52800000000000002</v>
      </c>
      <c r="D57">
        <v>0.29799999999999999</v>
      </c>
    </row>
    <row r="58" spans="1:6">
      <c r="A58">
        <v>222.4</v>
      </c>
      <c r="B58">
        <v>1000</v>
      </c>
      <c r="C58">
        <v>0.72799999999999998</v>
      </c>
      <c r="D58">
        <v>0.81299999999999994</v>
      </c>
    </row>
    <row r="59" spans="1:6">
      <c r="A59">
        <v>222.4</v>
      </c>
      <c r="B59">
        <v>1000</v>
      </c>
      <c r="C59">
        <v>0.71</v>
      </c>
      <c r="D59">
        <v>0.83099999999999996</v>
      </c>
    </row>
    <row r="60" spans="1:6">
      <c r="A60">
        <v>222.4</v>
      </c>
      <c r="B60">
        <v>1000</v>
      </c>
      <c r="C60">
        <v>0.254</v>
      </c>
      <c r="D60">
        <v>0.255</v>
      </c>
    </row>
    <row r="61" spans="1:6">
      <c r="A61">
        <v>222.4</v>
      </c>
      <c r="B61">
        <v>1000</v>
      </c>
      <c r="C61">
        <v>0.31</v>
      </c>
      <c r="D61">
        <v>0.05</v>
      </c>
    </row>
    <row r="62" spans="1:6">
      <c r="A62">
        <v>222.4</v>
      </c>
      <c r="B62">
        <v>1000</v>
      </c>
      <c r="C62">
        <v>0.27800000000000002</v>
      </c>
      <c r="D62">
        <v>1.097</v>
      </c>
    </row>
    <row r="63" spans="1:6">
      <c r="A63">
        <v>0</v>
      </c>
      <c r="B63">
        <v>2000</v>
      </c>
      <c r="C63">
        <v>0.48699999999999999</v>
      </c>
      <c r="D63">
        <v>0.63500000000000001</v>
      </c>
    </row>
    <row r="64" spans="1:6">
      <c r="A64">
        <v>0</v>
      </c>
      <c r="B64">
        <v>2000</v>
      </c>
      <c r="C64">
        <v>0.501</v>
      </c>
      <c r="D64">
        <v>6.4000000000000001E-2</v>
      </c>
    </row>
    <row r="65" spans="1:4">
      <c r="A65">
        <v>0</v>
      </c>
      <c r="B65">
        <v>2000</v>
      </c>
      <c r="C65">
        <v>0.23200000000000001</v>
      </c>
      <c r="D65">
        <v>0.31900000000000001</v>
      </c>
    </row>
    <row r="66" spans="1:4">
      <c r="A66">
        <v>0</v>
      </c>
      <c r="B66">
        <v>2000</v>
      </c>
      <c r="C66">
        <v>0.26200000000000001</v>
      </c>
      <c r="D66">
        <v>0.14299999999999999</v>
      </c>
    </row>
    <row r="67" spans="1:4">
      <c r="A67">
        <v>0</v>
      </c>
      <c r="B67">
        <v>2000</v>
      </c>
      <c r="C67">
        <v>0.21</v>
      </c>
      <c r="D67">
        <v>0.318</v>
      </c>
    </row>
    <row r="68" spans="1:4">
      <c r="A68">
        <v>222.4</v>
      </c>
      <c r="B68">
        <v>5000</v>
      </c>
      <c r="C68">
        <v>1.0649999999999999</v>
      </c>
      <c r="D68">
        <v>1.21</v>
      </c>
    </row>
    <row r="69" spans="1:4">
      <c r="A69">
        <v>222.4</v>
      </c>
      <c r="B69">
        <v>5000</v>
      </c>
      <c r="C69">
        <v>1.054</v>
      </c>
      <c r="D69">
        <v>0.88700000000000001</v>
      </c>
    </row>
    <row r="70" spans="1:4">
      <c r="A70">
        <v>222.4</v>
      </c>
      <c r="B70">
        <v>5000</v>
      </c>
      <c r="C70">
        <v>0.68100000000000005</v>
      </c>
      <c r="D70">
        <v>0.68600000000000005</v>
      </c>
    </row>
    <row r="71" spans="1:4">
      <c r="A71">
        <v>222.4</v>
      </c>
      <c r="B71">
        <v>5000</v>
      </c>
      <c r="C71">
        <v>1.135</v>
      </c>
      <c r="D71">
        <v>1.165</v>
      </c>
    </row>
    <row r="72" spans="1:4">
      <c r="A72">
        <v>222.4</v>
      </c>
      <c r="B72">
        <v>5000</v>
      </c>
      <c r="C72">
        <v>1.625</v>
      </c>
      <c r="D72">
        <v>1.663</v>
      </c>
    </row>
    <row r="73" spans="1:4">
      <c r="A73">
        <v>0</v>
      </c>
      <c r="B73">
        <v>10000</v>
      </c>
      <c r="C73">
        <v>1.39</v>
      </c>
      <c r="D73">
        <v>1.7949999999999999</v>
      </c>
    </row>
    <row r="74" spans="1:4">
      <c r="A74">
        <v>0</v>
      </c>
      <c r="B74">
        <v>10000</v>
      </c>
      <c r="C74">
        <v>1.69</v>
      </c>
      <c r="D74">
        <v>1.883</v>
      </c>
    </row>
    <row r="75" spans="1:4">
      <c r="A75">
        <v>0</v>
      </c>
      <c r="B75">
        <v>10000</v>
      </c>
      <c r="C75">
        <v>1.998</v>
      </c>
      <c r="D75">
        <v>2.0830000000000002</v>
      </c>
    </row>
    <row r="76" spans="1:4">
      <c r="A76">
        <v>0</v>
      </c>
      <c r="B76">
        <v>10000</v>
      </c>
      <c r="C76">
        <v>0.79100000000000004</v>
      </c>
      <c r="D76">
        <v>0.66800000000000004</v>
      </c>
    </row>
    <row r="77" spans="1:4">
      <c r="A77">
        <v>0</v>
      </c>
      <c r="B77">
        <v>10000</v>
      </c>
      <c r="C77">
        <v>1.2490000000000001</v>
      </c>
      <c r="D77">
        <v>1.2170000000000001</v>
      </c>
    </row>
    <row r="78" spans="1:4">
      <c r="A78">
        <v>222.4</v>
      </c>
      <c r="B78">
        <v>500</v>
      </c>
      <c r="C78">
        <v>54.378999999999998</v>
      </c>
      <c r="D78">
        <v>41.286000000000001</v>
      </c>
    </row>
    <row r="79" spans="1:4">
      <c r="A79">
        <v>222.4</v>
      </c>
      <c r="B79">
        <v>500</v>
      </c>
      <c r="C79">
        <v>47.055999999999997</v>
      </c>
      <c r="D79">
        <v>40.155000000000001</v>
      </c>
    </row>
    <row r="80" spans="1:4">
      <c r="A80">
        <v>222.4</v>
      </c>
      <c r="B80">
        <v>500</v>
      </c>
      <c r="C80">
        <v>44.779000000000003</v>
      </c>
      <c r="D80">
        <v>40.011000000000003</v>
      </c>
    </row>
    <row r="81" spans="1:4">
      <c r="A81">
        <v>222.4</v>
      </c>
      <c r="B81">
        <v>500</v>
      </c>
      <c r="C81">
        <v>42.927</v>
      </c>
      <c r="D81">
        <v>38.96</v>
      </c>
    </row>
    <row r="82" spans="1:4">
      <c r="A82">
        <v>222.4</v>
      </c>
      <c r="B82">
        <v>500</v>
      </c>
      <c r="C82">
        <v>45.186</v>
      </c>
      <c r="D82">
        <v>37.976999999999997</v>
      </c>
    </row>
    <row r="83" spans="1:4">
      <c r="A83">
        <v>0</v>
      </c>
      <c r="B83">
        <v>1000</v>
      </c>
      <c r="C83">
        <v>57.432000000000002</v>
      </c>
      <c r="D83">
        <v>49.036999999999999</v>
      </c>
    </row>
    <row r="84" spans="1:4">
      <c r="A84">
        <v>0</v>
      </c>
      <c r="B84">
        <v>1000</v>
      </c>
      <c r="C84">
        <v>56.19</v>
      </c>
      <c r="D84">
        <v>49.146999999999998</v>
      </c>
    </row>
    <row r="85" spans="1:4">
      <c r="A85">
        <v>0</v>
      </c>
      <c r="B85">
        <v>1000</v>
      </c>
      <c r="C85">
        <v>54.334000000000003</v>
      </c>
      <c r="D85">
        <v>47.145000000000003</v>
      </c>
    </row>
    <row r="86" spans="1:4">
      <c r="A86">
        <v>0</v>
      </c>
      <c r="B86">
        <v>1000</v>
      </c>
      <c r="C86">
        <v>57.536000000000001</v>
      </c>
      <c r="D86">
        <v>48.616</v>
      </c>
    </row>
    <row r="87" spans="1:4">
      <c r="A87">
        <v>0</v>
      </c>
      <c r="B87">
        <v>1000</v>
      </c>
      <c r="C87">
        <v>54.826000000000001</v>
      </c>
      <c r="D87">
        <v>46.697000000000003</v>
      </c>
    </row>
    <row r="88" spans="1:4">
      <c r="A88">
        <v>222.4</v>
      </c>
      <c r="B88">
        <v>2000</v>
      </c>
      <c r="C88">
        <v>77.474999999999994</v>
      </c>
      <c r="D88">
        <v>60.603000000000002</v>
      </c>
    </row>
    <row r="89" spans="1:4">
      <c r="A89">
        <v>222.4</v>
      </c>
      <c r="B89">
        <v>2000</v>
      </c>
      <c r="C89">
        <v>75.298000000000002</v>
      </c>
      <c r="D89">
        <v>62.558999999999997</v>
      </c>
    </row>
    <row r="90" spans="1:4">
      <c r="A90">
        <v>222.4</v>
      </c>
      <c r="B90">
        <v>2000</v>
      </c>
      <c r="C90">
        <v>73.95</v>
      </c>
      <c r="D90">
        <v>60.869</v>
      </c>
    </row>
    <row r="91" spans="1:4">
      <c r="A91">
        <v>222.4</v>
      </c>
      <c r="B91">
        <v>2000</v>
      </c>
      <c r="C91">
        <v>77.129000000000005</v>
      </c>
      <c r="D91">
        <v>61.938000000000002</v>
      </c>
    </row>
    <row r="92" spans="1:4">
      <c r="A92">
        <v>222.4</v>
      </c>
      <c r="B92">
        <v>2000</v>
      </c>
      <c r="C92">
        <v>73.179000000000002</v>
      </c>
      <c r="D92">
        <v>59.606999999999999</v>
      </c>
    </row>
    <row r="93" spans="1:4">
      <c r="A93">
        <v>0</v>
      </c>
      <c r="B93">
        <v>5000</v>
      </c>
      <c r="C93">
        <v>106.872</v>
      </c>
      <c r="D93">
        <v>87.263999999999996</v>
      </c>
    </row>
    <row r="94" spans="1:4">
      <c r="A94">
        <v>0</v>
      </c>
      <c r="B94">
        <v>5000</v>
      </c>
      <c r="C94">
        <v>5.2590000000000003</v>
      </c>
      <c r="D94">
        <v>80.501000000000005</v>
      </c>
    </row>
    <row r="95" spans="1:4">
      <c r="A95">
        <v>0</v>
      </c>
      <c r="B95">
        <v>5000</v>
      </c>
      <c r="C95">
        <v>109.937</v>
      </c>
      <c r="D95">
        <v>88.183000000000007</v>
      </c>
    </row>
    <row r="96" spans="1:4">
      <c r="A96">
        <v>0</v>
      </c>
      <c r="B96">
        <v>5000</v>
      </c>
      <c r="C96">
        <v>107.53</v>
      </c>
      <c r="D96">
        <v>72.480999999999995</v>
      </c>
    </row>
    <row r="97" spans="1:4">
      <c r="A97">
        <v>0</v>
      </c>
      <c r="B97">
        <v>5000</v>
      </c>
      <c r="C97">
        <v>109.967</v>
      </c>
      <c r="D97">
        <v>85.641000000000005</v>
      </c>
    </row>
    <row r="98" spans="1:4">
      <c r="A98">
        <v>222.4</v>
      </c>
      <c r="B98">
        <v>10000</v>
      </c>
      <c r="C98">
        <v>130.999</v>
      </c>
      <c r="D98">
        <v>148.61000000000001</v>
      </c>
    </row>
    <row r="99" spans="1:4">
      <c r="A99">
        <v>222.4</v>
      </c>
      <c r="B99">
        <v>10000</v>
      </c>
      <c r="C99">
        <v>127.274</v>
      </c>
      <c r="D99">
        <v>144.72200000000001</v>
      </c>
    </row>
    <row r="100" spans="1:4">
      <c r="A100">
        <v>222.4</v>
      </c>
      <c r="B100">
        <v>10000</v>
      </c>
      <c r="C100">
        <v>130.32300000000001</v>
      </c>
      <c r="D100">
        <v>147.30199999999999</v>
      </c>
    </row>
    <row r="101" spans="1:4">
      <c r="A101">
        <v>222.4</v>
      </c>
      <c r="B101">
        <v>10000</v>
      </c>
      <c r="C101">
        <v>130.994</v>
      </c>
      <c r="D101">
        <v>149.04300000000001</v>
      </c>
    </row>
    <row r="102" spans="1:4">
      <c r="A102">
        <v>222.4</v>
      </c>
      <c r="B102">
        <v>10000</v>
      </c>
      <c r="C102">
        <v>130.95099999999999</v>
      </c>
      <c r="D102">
        <v>148.32499999999999</v>
      </c>
    </row>
  </sheetData>
  <sortState ref="B2:D51">
    <sortCondition ref="B2:B5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03"/>
  <sheetViews>
    <sheetView topLeftCell="A19" workbookViewId="0">
      <selection activeCell="E48" activeCellId="4" sqref="E8:F11 E18:F21 E28:F31 E38:F41 E48:F51"/>
    </sheetView>
  </sheetViews>
  <sheetFormatPr defaultRowHeight="15"/>
  <sheetData>
    <row r="1" spans="1:6">
      <c r="B1" t="s">
        <v>0</v>
      </c>
      <c r="C1" t="s">
        <v>1</v>
      </c>
    </row>
    <row r="2" spans="1:6">
      <c r="A2">
        <v>0</v>
      </c>
      <c r="B2">
        <v>500</v>
      </c>
      <c r="C2">
        <v>13.673999999999999</v>
      </c>
      <c r="D2">
        <v>9.6170000000000009</v>
      </c>
    </row>
    <row r="3" spans="1:6">
      <c r="A3">
        <v>0</v>
      </c>
      <c r="B3">
        <v>500</v>
      </c>
      <c r="C3">
        <v>14.978999999999999</v>
      </c>
      <c r="D3">
        <v>11.863</v>
      </c>
    </row>
    <row r="4" spans="1:6">
      <c r="A4">
        <v>0</v>
      </c>
      <c r="B4">
        <v>500</v>
      </c>
      <c r="C4">
        <v>14.19</v>
      </c>
      <c r="D4">
        <v>7.2370000000000001</v>
      </c>
    </row>
    <row r="5" spans="1:6">
      <c r="A5">
        <v>0</v>
      </c>
      <c r="B5">
        <v>500</v>
      </c>
      <c r="C5">
        <v>14.016</v>
      </c>
      <c r="D5">
        <v>7.8890000000000002</v>
      </c>
    </row>
    <row r="6" spans="1:6">
      <c r="A6">
        <v>0</v>
      </c>
      <c r="B6">
        <v>500</v>
      </c>
      <c r="C6">
        <v>13.279</v>
      </c>
      <c r="D6">
        <v>4.4610000000000003</v>
      </c>
    </row>
    <row r="7" spans="1:6">
      <c r="A7">
        <v>222.4</v>
      </c>
      <c r="B7">
        <v>500</v>
      </c>
      <c r="C7">
        <v>60.305</v>
      </c>
      <c r="D7">
        <v>55.246000000000002</v>
      </c>
    </row>
    <row r="8" spans="1:6">
      <c r="A8">
        <v>222.4</v>
      </c>
      <c r="B8">
        <v>500</v>
      </c>
      <c r="C8">
        <v>50.69</v>
      </c>
      <c r="D8">
        <v>47.77</v>
      </c>
    </row>
    <row r="9" spans="1:6">
      <c r="A9">
        <v>222.4</v>
      </c>
      <c r="B9">
        <v>500</v>
      </c>
      <c r="C9">
        <v>48.225999999999999</v>
      </c>
      <c r="D9">
        <v>42.447000000000003</v>
      </c>
      <c r="E9">
        <f>SLOPE(A2:A11,C2:C11)</f>
        <v>5.9197570202567764</v>
      </c>
      <c r="F9">
        <f>SLOPE(A2:A11,D2:D11)</f>
        <v>5.6792045486884373</v>
      </c>
    </row>
    <row r="10" spans="1:6">
      <c r="A10">
        <v>222.4</v>
      </c>
      <c r="B10">
        <v>500</v>
      </c>
      <c r="C10">
        <v>43.816000000000003</v>
      </c>
      <c r="D10">
        <v>42.447000000000003</v>
      </c>
      <c r="E10">
        <f>INTERCEPT(A2:A11,C2:C11)</f>
        <v>-77.37918766159784</v>
      </c>
      <c r="F10">
        <f>INTERCEPT(A2:A11,D2:D11)</f>
        <v>-39.228498403839822</v>
      </c>
    </row>
    <row r="11" spans="1:6">
      <c r="A11">
        <v>222.4</v>
      </c>
      <c r="B11">
        <v>500</v>
      </c>
      <c r="C11">
        <v>45.384</v>
      </c>
      <c r="D11">
        <v>35.899000000000001</v>
      </c>
      <c r="E11">
        <f>RSQ(A2:A11,C2:C11)</f>
        <v>0.94909356190866812</v>
      </c>
      <c r="F11">
        <f>RSQ(A2:A11,D2:D11)</f>
        <v>0.93329963816225003</v>
      </c>
    </row>
    <row r="12" spans="1:6">
      <c r="A12">
        <v>0</v>
      </c>
      <c r="B12">
        <v>1000</v>
      </c>
      <c r="C12">
        <v>15.911</v>
      </c>
      <c r="D12">
        <v>0.48399999999999999</v>
      </c>
    </row>
    <row r="13" spans="1:6">
      <c r="A13">
        <v>0</v>
      </c>
      <c r="B13">
        <v>1000</v>
      </c>
      <c r="C13">
        <v>16.068999999999999</v>
      </c>
      <c r="D13">
        <v>0.55800000000000005</v>
      </c>
    </row>
    <row r="14" spans="1:6">
      <c r="A14">
        <v>0</v>
      </c>
      <c r="B14">
        <v>1000</v>
      </c>
      <c r="C14">
        <v>15.6</v>
      </c>
      <c r="D14">
        <v>10.114000000000001</v>
      </c>
    </row>
    <row r="15" spans="1:6">
      <c r="A15">
        <v>0</v>
      </c>
      <c r="B15">
        <v>1000</v>
      </c>
      <c r="C15">
        <v>15.589</v>
      </c>
      <c r="D15">
        <v>0.72599999999999998</v>
      </c>
    </row>
    <row r="16" spans="1:6">
      <c r="A16">
        <v>0</v>
      </c>
      <c r="B16">
        <v>1000</v>
      </c>
      <c r="C16">
        <v>15.384</v>
      </c>
      <c r="D16">
        <v>0.66300000000000003</v>
      </c>
    </row>
    <row r="17" spans="1:6">
      <c r="A17">
        <v>222.4</v>
      </c>
      <c r="B17">
        <v>1000</v>
      </c>
      <c r="C17">
        <v>58.279000000000003</v>
      </c>
      <c r="D17">
        <v>46.457000000000001</v>
      </c>
    </row>
    <row r="18" spans="1:6">
      <c r="A18">
        <v>222.4</v>
      </c>
      <c r="B18">
        <v>1000</v>
      </c>
      <c r="C18">
        <v>56.704999999999998</v>
      </c>
      <c r="D18">
        <v>39.005000000000003</v>
      </c>
    </row>
    <row r="19" spans="1:6">
      <c r="A19">
        <v>222.4</v>
      </c>
      <c r="B19">
        <v>1000</v>
      </c>
      <c r="C19">
        <v>57.478999999999999</v>
      </c>
      <c r="D19">
        <v>45.042999999999999</v>
      </c>
      <c r="E19">
        <f t="shared" ref="E19" si="0">SLOPE(A12:A21,C12:C21)</f>
        <v>5.3278735660489582</v>
      </c>
      <c r="F19">
        <f t="shared" ref="F19" si="1">SLOPE(A12:A21,D12:D21)</f>
        <v>5.4537119899264734</v>
      </c>
    </row>
    <row r="20" spans="1:6">
      <c r="A20">
        <v>222.4</v>
      </c>
      <c r="B20">
        <v>1000</v>
      </c>
      <c r="C20">
        <v>58.768999999999998</v>
      </c>
      <c r="D20">
        <v>40.274000000000001</v>
      </c>
      <c r="E20">
        <f t="shared" ref="E20" si="2">INTERCEPT(A12:A21,C12:C21)</f>
        <v>-83.545500160934736</v>
      </c>
      <c r="F20">
        <f t="shared" ref="F20" si="3">INTERCEPT(A12:A21,D12:D21)</f>
        <v>-10.407960693778492</v>
      </c>
    </row>
    <row r="21" spans="1:6">
      <c r="A21">
        <v>222.4</v>
      </c>
      <c r="B21">
        <v>1000</v>
      </c>
      <c r="C21">
        <v>55.737000000000002</v>
      </c>
      <c r="D21">
        <v>39.658000000000001</v>
      </c>
      <c r="E21">
        <f t="shared" ref="E21" si="4">RSQ(A12:A21,C12:C21)</f>
        <v>0.99857382836480213</v>
      </c>
      <c r="F21">
        <f t="shared" ref="F21" si="5">RSQ(A12:A21,D12:D21)</f>
        <v>0.97054493984759826</v>
      </c>
    </row>
    <row r="22" spans="1:6">
      <c r="A22">
        <v>0</v>
      </c>
      <c r="B22">
        <v>2000</v>
      </c>
      <c r="C22">
        <v>20.611000000000001</v>
      </c>
      <c r="D22">
        <v>1.853</v>
      </c>
    </row>
    <row r="23" spans="1:6">
      <c r="A23">
        <v>0</v>
      </c>
      <c r="B23">
        <v>2000</v>
      </c>
      <c r="C23">
        <v>20.353000000000002</v>
      </c>
      <c r="D23">
        <v>2.2000000000000002</v>
      </c>
    </row>
    <row r="24" spans="1:6">
      <c r="A24">
        <v>0</v>
      </c>
      <c r="B24">
        <v>2000</v>
      </c>
      <c r="C24">
        <v>20.195</v>
      </c>
      <c r="D24">
        <v>2.1840000000000002</v>
      </c>
    </row>
    <row r="25" spans="1:6">
      <c r="A25">
        <v>0</v>
      </c>
      <c r="B25">
        <v>2000</v>
      </c>
      <c r="C25">
        <v>20.468</v>
      </c>
      <c r="D25">
        <v>2.4790000000000001</v>
      </c>
    </row>
    <row r="26" spans="1:6">
      <c r="A26">
        <v>0</v>
      </c>
      <c r="B26">
        <v>2000</v>
      </c>
      <c r="C26">
        <v>19.620999999999999</v>
      </c>
      <c r="D26">
        <v>2.3530000000000002</v>
      </c>
    </row>
    <row r="27" spans="1:6">
      <c r="A27">
        <v>222.4</v>
      </c>
      <c r="B27">
        <v>2000</v>
      </c>
      <c r="C27">
        <v>74.474000000000004</v>
      </c>
      <c r="D27">
        <v>48.137</v>
      </c>
    </row>
    <row r="28" spans="1:6">
      <c r="A28">
        <v>222.4</v>
      </c>
      <c r="B28">
        <v>2000</v>
      </c>
      <c r="C28">
        <v>74.325999999999993</v>
      </c>
      <c r="D28">
        <v>50.026000000000003</v>
      </c>
    </row>
    <row r="29" spans="1:6">
      <c r="A29">
        <v>222.4</v>
      </c>
      <c r="B29">
        <v>2000</v>
      </c>
      <c r="C29">
        <v>75.704999999999998</v>
      </c>
      <c r="D29">
        <v>49.405000000000001</v>
      </c>
      <c r="E29">
        <f t="shared" ref="E29" si="6">SLOPE(A22:A31,C22:C31)</f>
        <v>4.0643175546088095</v>
      </c>
      <c r="F29">
        <f t="shared" ref="F29" si="7">SLOPE(A22:A31,D22:D31)</f>
        <v>4.9247714743151398</v>
      </c>
    </row>
    <row r="30" spans="1:6">
      <c r="A30">
        <v>222.4</v>
      </c>
      <c r="B30">
        <v>2000</v>
      </c>
      <c r="C30">
        <v>75.632000000000005</v>
      </c>
      <c r="D30">
        <v>36.237000000000002</v>
      </c>
      <c r="E30">
        <f t="shared" ref="E30" si="8">INTERCEPT(A22:A31,C22:C31)</f>
        <v>-82.265986348689367</v>
      </c>
      <c r="F30">
        <f t="shared" ref="F30" si="9">INTERCEPT(A22:A31,D22:D31)</f>
        <v>-8.0109882158619854</v>
      </c>
    </row>
    <row r="31" spans="1:6">
      <c r="A31">
        <v>222.4</v>
      </c>
      <c r="B31">
        <v>2000</v>
      </c>
      <c r="C31">
        <v>74.626000000000005</v>
      </c>
      <c r="D31">
        <v>47.19</v>
      </c>
      <c r="E31">
        <f t="shared" ref="E31" si="10">RSQ(A22:A31,C22:C31)</f>
        <v>0.99968688484606916</v>
      </c>
      <c r="F31">
        <f t="shared" ref="F31" si="11">RSQ(A22:A31,D22:D31)</f>
        <v>0.97399756408294247</v>
      </c>
    </row>
    <row r="32" spans="1:6">
      <c r="A32">
        <v>0</v>
      </c>
      <c r="B32">
        <v>5000</v>
      </c>
      <c r="C32">
        <v>32.311</v>
      </c>
      <c r="D32">
        <v>7.2</v>
      </c>
    </row>
    <row r="33" spans="1:6">
      <c r="A33">
        <v>0</v>
      </c>
      <c r="B33">
        <v>5000</v>
      </c>
      <c r="C33">
        <v>14.521000000000001</v>
      </c>
      <c r="D33">
        <v>9.4529999999999994</v>
      </c>
    </row>
    <row r="34" spans="1:6">
      <c r="A34">
        <v>0</v>
      </c>
      <c r="B34">
        <v>5000</v>
      </c>
      <c r="C34">
        <v>32.542000000000002</v>
      </c>
      <c r="D34">
        <v>8.3789999999999996</v>
      </c>
    </row>
    <row r="35" spans="1:6">
      <c r="A35">
        <v>0</v>
      </c>
      <c r="B35">
        <v>5000</v>
      </c>
      <c r="C35">
        <v>13.053000000000001</v>
      </c>
      <c r="D35">
        <v>8.5890000000000004</v>
      </c>
    </row>
    <row r="36" spans="1:6">
      <c r="A36">
        <v>0</v>
      </c>
      <c r="B36">
        <v>5000</v>
      </c>
      <c r="C36">
        <v>31.068999999999999</v>
      </c>
      <c r="D36">
        <v>7.1109999999999998</v>
      </c>
    </row>
    <row r="37" spans="1:6">
      <c r="A37">
        <v>222.4</v>
      </c>
      <c r="B37">
        <v>5000</v>
      </c>
      <c r="C37">
        <v>119.063</v>
      </c>
      <c r="D37">
        <v>36.741999999999997</v>
      </c>
    </row>
    <row r="38" spans="1:6">
      <c r="A38">
        <v>222.4</v>
      </c>
      <c r="B38">
        <v>5000</v>
      </c>
      <c r="C38">
        <v>117.569</v>
      </c>
      <c r="D38">
        <v>40.179000000000002</v>
      </c>
    </row>
    <row r="39" spans="1:6">
      <c r="A39">
        <v>222.4</v>
      </c>
      <c r="B39">
        <v>5000</v>
      </c>
      <c r="C39">
        <v>120.142</v>
      </c>
      <c r="D39">
        <v>51.079000000000001</v>
      </c>
      <c r="E39">
        <f t="shared" ref="E39" si="12">SLOPE(A32:A41,C32:C41)</f>
        <v>2.3273216988887873</v>
      </c>
      <c r="F39">
        <f t="shared" ref="F39" si="13">SLOPE(A32:A41,D32:D41)</f>
        <v>5.9913657643330245</v>
      </c>
    </row>
    <row r="40" spans="1:6">
      <c r="A40">
        <v>222.4</v>
      </c>
      <c r="B40">
        <v>5000</v>
      </c>
      <c r="C40">
        <v>118.7</v>
      </c>
      <c r="D40">
        <v>49.783999999999999</v>
      </c>
      <c r="E40">
        <f t="shared" ref="E40" si="14">INTERCEPT(A32:A41,C32:C41)</f>
        <v>-55.474634448468848</v>
      </c>
      <c r="F40">
        <f t="shared" ref="F40" si="15">INTERCEPT(A32:A41,D32:D41)</f>
        <v>-42.220303990699293</v>
      </c>
    </row>
    <row r="41" spans="1:6">
      <c r="A41">
        <v>222.4</v>
      </c>
      <c r="B41">
        <v>5000</v>
      </c>
      <c r="C41">
        <v>117.19499999999999</v>
      </c>
      <c r="D41">
        <v>37.552999999999997</v>
      </c>
      <c r="E41">
        <f t="shared" ref="E41" si="16">RSQ(A32:A41,C32:C41)</f>
        <v>0.98193930164815535</v>
      </c>
      <c r="F41">
        <f t="shared" ref="F41" si="17">RSQ(A32:A41,D32:D41)</f>
        <v>0.94075757129619442</v>
      </c>
    </row>
    <row r="42" spans="1:6">
      <c r="A42">
        <v>0</v>
      </c>
      <c r="B42">
        <v>10000</v>
      </c>
      <c r="C42">
        <v>14.026</v>
      </c>
      <c r="D42">
        <v>17.616</v>
      </c>
    </row>
    <row r="43" spans="1:6">
      <c r="A43">
        <v>0</v>
      </c>
      <c r="B43">
        <v>10000</v>
      </c>
      <c r="C43">
        <v>17.468</v>
      </c>
      <c r="D43">
        <v>15.137</v>
      </c>
    </row>
    <row r="44" spans="1:6">
      <c r="A44">
        <v>0</v>
      </c>
      <c r="B44">
        <v>10000</v>
      </c>
      <c r="C44">
        <v>11.494999999999999</v>
      </c>
      <c r="D44">
        <v>18.257999999999999</v>
      </c>
    </row>
    <row r="45" spans="1:6">
      <c r="A45">
        <v>0</v>
      </c>
      <c r="B45">
        <v>10000</v>
      </c>
      <c r="C45">
        <v>14.721</v>
      </c>
      <c r="D45">
        <v>16.058</v>
      </c>
    </row>
    <row r="46" spans="1:6">
      <c r="A46">
        <v>0</v>
      </c>
      <c r="B46">
        <v>10000</v>
      </c>
      <c r="C46">
        <v>60.953000000000003</v>
      </c>
      <c r="D46">
        <v>15.657999999999999</v>
      </c>
    </row>
    <row r="47" spans="1:6">
      <c r="A47">
        <v>222.4</v>
      </c>
      <c r="B47">
        <v>10000</v>
      </c>
      <c r="C47">
        <v>164.52600000000001</v>
      </c>
      <c r="D47">
        <v>127.93</v>
      </c>
    </row>
    <row r="48" spans="1:6">
      <c r="A48">
        <v>222.4</v>
      </c>
      <c r="B48">
        <v>10000</v>
      </c>
      <c r="C48">
        <v>165.26300000000001</v>
      </c>
      <c r="D48">
        <v>96.052999999999997</v>
      </c>
    </row>
    <row r="49" spans="1:6">
      <c r="A49">
        <v>222.4</v>
      </c>
      <c r="B49">
        <v>10000</v>
      </c>
      <c r="C49">
        <v>164.369</v>
      </c>
      <c r="D49">
        <v>54.262999999999998</v>
      </c>
      <c r="E49">
        <f t="shared" ref="E49" si="18">SLOPE(A42:A51,C42:C51)</f>
        <v>1.523584397668565</v>
      </c>
      <c r="F49">
        <f t="shared" ref="F49" si="19">SLOPE(A42:A51,D42:D51)</f>
        <v>2.4839050485481704</v>
      </c>
    </row>
    <row r="50" spans="1:6">
      <c r="A50">
        <v>222.4</v>
      </c>
      <c r="B50">
        <v>10000</v>
      </c>
      <c r="C50">
        <v>165.369</v>
      </c>
      <c r="D50">
        <v>64.105000000000004</v>
      </c>
      <c r="E50">
        <f t="shared" ref="E50" si="20">INTERCEPT(A42:A51,C42:C51)</f>
        <v>-32.374670997417709</v>
      </c>
      <c r="F50">
        <f t="shared" ref="F50" si="21">INTERCEPT(A42:A51,D42:D51)</f>
        <v>-17.185103463299541</v>
      </c>
    </row>
    <row r="51" spans="1:6">
      <c r="A51">
        <v>222.4</v>
      </c>
      <c r="B51">
        <v>10000</v>
      </c>
      <c r="C51">
        <v>164.15799999999999</v>
      </c>
      <c r="D51">
        <v>91.79</v>
      </c>
      <c r="E51">
        <f t="shared" ref="E51" si="22">RSQ(A42:A51,C42:C51)</f>
        <v>0.96597168993982629</v>
      </c>
      <c r="F51">
        <f t="shared" ref="F51" si="23">RSQ(A42:A51,D42:D51)</f>
        <v>0.78496313734757817</v>
      </c>
    </row>
    <row r="53" spans="1:6" ht="13.5" customHeight="1">
      <c r="B53">
        <v>500</v>
      </c>
      <c r="C53">
        <v>9.1999999999999998E-2</v>
      </c>
      <c r="D53">
        <v>2.82</v>
      </c>
    </row>
    <row r="54" spans="1:6">
      <c r="A54">
        <v>0</v>
      </c>
      <c r="B54">
        <v>500</v>
      </c>
      <c r="C54">
        <v>1.3</v>
      </c>
      <c r="D54">
        <v>3.5209999999999999</v>
      </c>
    </row>
    <row r="55" spans="1:6">
      <c r="A55">
        <v>0</v>
      </c>
      <c r="B55">
        <v>500</v>
      </c>
      <c r="C55">
        <v>0.39700000000000002</v>
      </c>
      <c r="D55">
        <v>0.69099999999999995</v>
      </c>
    </row>
    <row r="56" spans="1:6">
      <c r="A56">
        <v>0</v>
      </c>
      <c r="B56">
        <v>500</v>
      </c>
      <c r="C56">
        <v>0.34699999999999998</v>
      </c>
      <c r="D56">
        <v>0.316</v>
      </c>
    </row>
    <row r="57" spans="1:6">
      <c r="A57">
        <v>0</v>
      </c>
      <c r="B57">
        <v>500</v>
      </c>
      <c r="C57">
        <v>0.48699999999999999</v>
      </c>
      <c r="D57">
        <v>0.59199999999999997</v>
      </c>
    </row>
    <row r="58" spans="1:6">
      <c r="A58">
        <v>0</v>
      </c>
      <c r="B58">
        <v>1000</v>
      </c>
      <c r="C58">
        <v>0.84799999999999998</v>
      </c>
      <c r="D58">
        <v>0.372</v>
      </c>
    </row>
    <row r="59" spans="1:6">
      <c r="A59">
        <v>222.4</v>
      </c>
      <c r="B59">
        <v>1000</v>
      </c>
      <c r="C59">
        <v>0.85899999999999999</v>
      </c>
      <c r="D59">
        <v>0.245</v>
      </c>
    </row>
    <row r="60" spans="1:6">
      <c r="A60">
        <v>222.4</v>
      </c>
      <c r="B60">
        <v>1000</v>
      </c>
      <c r="C60">
        <v>0.433</v>
      </c>
      <c r="D60">
        <v>1.024</v>
      </c>
    </row>
    <row r="61" spans="1:6">
      <c r="A61">
        <v>222.4</v>
      </c>
      <c r="B61">
        <v>1000</v>
      </c>
      <c r="C61">
        <v>0.216</v>
      </c>
      <c r="D61">
        <v>0.247</v>
      </c>
    </row>
    <row r="62" spans="1:6">
      <c r="A62">
        <v>222.4</v>
      </c>
      <c r="B62">
        <v>1000</v>
      </c>
      <c r="C62">
        <v>0.36399999999999999</v>
      </c>
      <c r="D62">
        <v>0.26</v>
      </c>
    </row>
    <row r="63" spans="1:6">
      <c r="A63">
        <v>222.4</v>
      </c>
      <c r="B63">
        <v>2000</v>
      </c>
      <c r="C63">
        <v>0.79600000000000004</v>
      </c>
      <c r="D63">
        <v>0.629</v>
      </c>
    </row>
    <row r="64" spans="1:6">
      <c r="A64">
        <v>0</v>
      </c>
      <c r="B64">
        <v>2000</v>
      </c>
      <c r="C64">
        <v>0.59499999999999997</v>
      </c>
      <c r="D64">
        <v>1.5309999999999999</v>
      </c>
    </row>
    <row r="65" spans="1:4">
      <c r="A65">
        <v>0</v>
      </c>
      <c r="B65">
        <v>2000</v>
      </c>
      <c r="C65">
        <v>0.437</v>
      </c>
      <c r="D65">
        <v>0.77900000000000003</v>
      </c>
    </row>
    <row r="66" spans="1:4">
      <c r="A66">
        <v>0</v>
      </c>
      <c r="B66">
        <v>2000</v>
      </c>
      <c r="C66">
        <v>0.17</v>
      </c>
      <c r="D66">
        <v>0.13200000000000001</v>
      </c>
    </row>
    <row r="67" spans="1:4">
      <c r="A67">
        <v>0</v>
      </c>
      <c r="B67">
        <v>2000</v>
      </c>
      <c r="C67">
        <v>0.24399999999999999</v>
      </c>
      <c r="D67">
        <v>0.81</v>
      </c>
    </row>
    <row r="68" spans="1:4">
      <c r="A68">
        <v>0</v>
      </c>
      <c r="B68">
        <v>5000</v>
      </c>
      <c r="C68">
        <v>1.087</v>
      </c>
      <c r="D68">
        <v>0.92400000000000004</v>
      </c>
    </row>
    <row r="69" spans="1:4">
      <c r="A69">
        <v>222.4</v>
      </c>
      <c r="B69">
        <v>5000</v>
      </c>
      <c r="C69">
        <v>1.4339999999999999</v>
      </c>
      <c r="D69">
        <v>1.325</v>
      </c>
    </row>
    <row r="70" spans="1:4">
      <c r="A70">
        <v>222.4</v>
      </c>
      <c r="B70">
        <v>5000</v>
      </c>
      <c r="C70">
        <v>0.63900000000000001</v>
      </c>
      <c r="D70">
        <v>0.56100000000000005</v>
      </c>
    </row>
    <row r="71" spans="1:4">
      <c r="A71">
        <v>222.4</v>
      </c>
      <c r="B71">
        <v>5000</v>
      </c>
      <c r="C71">
        <v>0.58499999999999996</v>
      </c>
      <c r="D71">
        <v>0.61099999999999999</v>
      </c>
    </row>
    <row r="72" spans="1:4">
      <c r="A72">
        <v>222.4</v>
      </c>
      <c r="B72">
        <v>5000</v>
      </c>
      <c r="C72">
        <v>0.93500000000000005</v>
      </c>
      <c r="D72">
        <v>1.149</v>
      </c>
    </row>
    <row r="73" spans="1:4">
      <c r="A73">
        <v>222.4</v>
      </c>
      <c r="B73">
        <v>10000</v>
      </c>
      <c r="C73">
        <v>2.08</v>
      </c>
      <c r="D73">
        <v>2.1150000000000002</v>
      </c>
    </row>
    <row r="74" spans="1:4">
      <c r="A74">
        <v>0</v>
      </c>
      <c r="B74">
        <v>10000</v>
      </c>
      <c r="C74">
        <v>2.1749999999999998</v>
      </c>
      <c r="D74">
        <v>2.1349999999999998</v>
      </c>
    </row>
    <row r="75" spans="1:4">
      <c r="A75">
        <v>0</v>
      </c>
      <c r="B75">
        <v>10000</v>
      </c>
      <c r="C75">
        <v>2.2770000000000001</v>
      </c>
      <c r="D75">
        <v>2.5219999999999998</v>
      </c>
    </row>
    <row r="76" spans="1:4">
      <c r="A76">
        <v>0</v>
      </c>
      <c r="B76">
        <v>10000</v>
      </c>
      <c r="C76">
        <v>1.6439999999999999</v>
      </c>
      <c r="D76">
        <v>1.413</v>
      </c>
    </row>
    <row r="77" spans="1:4">
      <c r="A77">
        <v>0</v>
      </c>
      <c r="B77">
        <v>10000</v>
      </c>
      <c r="C77">
        <v>2.2730000000000001</v>
      </c>
      <c r="D77">
        <v>2.2509999999999999</v>
      </c>
    </row>
    <row r="78" spans="1:4">
      <c r="A78">
        <v>0</v>
      </c>
      <c r="B78">
        <v>500</v>
      </c>
      <c r="C78">
        <v>47.578000000000003</v>
      </c>
      <c r="D78">
        <v>47.442999999999998</v>
      </c>
    </row>
    <row r="79" spans="1:4">
      <c r="A79">
        <v>222.4</v>
      </c>
      <c r="B79">
        <v>500</v>
      </c>
      <c r="C79">
        <v>37.847000000000001</v>
      </c>
      <c r="D79">
        <v>40.064</v>
      </c>
    </row>
    <row r="80" spans="1:4">
      <c r="A80">
        <v>222.4</v>
      </c>
      <c r="B80">
        <v>500</v>
      </c>
      <c r="C80">
        <v>36.152999999999999</v>
      </c>
      <c r="D80">
        <v>34.606999999999999</v>
      </c>
    </row>
    <row r="81" spans="1:4">
      <c r="A81">
        <v>222.4</v>
      </c>
      <c r="B81">
        <v>500</v>
      </c>
      <c r="C81">
        <v>32.475999999999999</v>
      </c>
      <c r="D81">
        <v>34.598999999999997</v>
      </c>
    </row>
    <row r="82" spans="1:4">
      <c r="A82">
        <v>222.4</v>
      </c>
      <c r="B82">
        <v>500</v>
      </c>
      <c r="C82">
        <v>33.78</v>
      </c>
      <c r="D82">
        <v>30.617000000000001</v>
      </c>
    </row>
    <row r="83" spans="1:4">
      <c r="A83">
        <v>222.4</v>
      </c>
      <c r="B83">
        <v>1000</v>
      </c>
      <c r="C83">
        <v>42.813000000000002</v>
      </c>
      <c r="D83">
        <v>40.326999999999998</v>
      </c>
    </row>
    <row r="84" spans="1:4">
      <c r="A84">
        <v>0</v>
      </c>
      <c r="B84">
        <v>1000</v>
      </c>
      <c r="C84">
        <v>44.01</v>
      </c>
      <c r="D84">
        <v>39.646999999999998</v>
      </c>
    </row>
    <row r="85" spans="1:4">
      <c r="A85">
        <v>0</v>
      </c>
      <c r="B85">
        <v>1000</v>
      </c>
      <c r="C85">
        <v>44.454000000000001</v>
      </c>
      <c r="D85">
        <v>39.113</v>
      </c>
    </row>
    <row r="86" spans="1:4">
      <c r="A86">
        <v>0</v>
      </c>
      <c r="B86">
        <v>1000</v>
      </c>
      <c r="C86">
        <v>45.631</v>
      </c>
      <c r="D86">
        <v>39.030999999999999</v>
      </c>
    </row>
    <row r="87" spans="1:4">
      <c r="A87">
        <v>0</v>
      </c>
      <c r="B87">
        <v>1000</v>
      </c>
      <c r="C87">
        <v>43.46</v>
      </c>
      <c r="D87">
        <v>38.545000000000002</v>
      </c>
    </row>
    <row r="88" spans="1:4">
      <c r="A88">
        <v>0</v>
      </c>
      <c r="B88">
        <v>2000</v>
      </c>
      <c r="C88">
        <v>59.512</v>
      </c>
      <c r="D88">
        <v>49.118000000000002</v>
      </c>
    </row>
    <row r="89" spans="1:4">
      <c r="A89">
        <v>222.4</v>
      </c>
      <c r="B89">
        <v>2000</v>
      </c>
      <c r="C89">
        <v>59.203000000000003</v>
      </c>
      <c r="D89">
        <v>53.372999999999998</v>
      </c>
    </row>
    <row r="90" spans="1:4">
      <c r="A90">
        <v>222.4</v>
      </c>
      <c r="B90">
        <v>2000</v>
      </c>
      <c r="C90">
        <v>60.628999999999998</v>
      </c>
      <c r="D90">
        <v>50.542000000000002</v>
      </c>
    </row>
    <row r="91" spans="1:4">
      <c r="A91">
        <v>222.4</v>
      </c>
      <c r="B91">
        <v>2000</v>
      </c>
      <c r="C91">
        <v>60.664999999999999</v>
      </c>
      <c r="D91">
        <v>47.302</v>
      </c>
    </row>
    <row r="92" spans="1:4">
      <c r="A92">
        <v>222.4</v>
      </c>
      <c r="B92">
        <v>2000</v>
      </c>
      <c r="C92">
        <v>59.728999999999999</v>
      </c>
      <c r="D92">
        <v>49.499000000000002</v>
      </c>
    </row>
    <row r="93" spans="1:4">
      <c r="A93">
        <v>222.4</v>
      </c>
      <c r="B93">
        <v>5000</v>
      </c>
      <c r="C93">
        <v>91.260999999999996</v>
      </c>
      <c r="D93">
        <v>52.889000000000003</v>
      </c>
    </row>
    <row r="94" spans="1:4">
      <c r="A94">
        <v>0</v>
      </c>
      <c r="B94">
        <v>5000</v>
      </c>
      <c r="C94">
        <v>90.951999999999998</v>
      </c>
      <c r="D94">
        <v>76.215000000000003</v>
      </c>
    </row>
    <row r="95" spans="1:4">
      <c r="A95">
        <v>0</v>
      </c>
      <c r="B95">
        <v>5000</v>
      </c>
      <c r="C95">
        <v>90.804000000000002</v>
      </c>
      <c r="D95">
        <v>70.358999999999995</v>
      </c>
    </row>
    <row r="96" spans="1:4">
      <c r="A96">
        <v>0</v>
      </c>
      <c r="B96">
        <v>5000</v>
      </c>
      <c r="C96">
        <v>90.22</v>
      </c>
      <c r="D96">
        <v>48.137</v>
      </c>
    </row>
    <row r="97" spans="1:4">
      <c r="A97">
        <v>0</v>
      </c>
      <c r="B97">
        <v>5000</v>
      </c>
      <c r="C97">
        <v>91.146000000000001</v>
      </c>
      <c r="D97">
        <v>56.939</v>
      </c>
    </row>
    <row r="98" spans="1:4">
      <c r="A98">
        <v>0</v>
      </c>
      <c r="B98">
        <v>10000</v>
      </c>
      <c r="C98">
        <v>113.98099999999999</v>
      </c>
      <c r="D98">
        <v>153.548</v>
      </c>
    </row>
    <row r="99" spans="1:4">
      <c r="A99">
        <v>222.4</v>
      </c>
      <c r="B99">
        <v>10000</v>
      </c>
      <c r="C99">
        <v>113.52200000000001</v>
      </c>
      <c r="D99">
        <v>152.983</v>
      </c>
    </row>
    <row r="100" spans="1:4">
      <c r="A100">
        <v>222.4</v>
      </c>
      <c r="B100">
        <v>10000</v>
      </c>
      <c r="C100">
        <v>116.964</v>
      </c>
      <c r="D100">
        <v>152.15799999999999</v>
      </c>
    </row>
    <row r="101" spans="1:4">
      <c r="A101">
        <v>222.4</v>
      </c>
      <c r="B101">
        <v>10000</v>
      </c>
      <c r="C101">
        <v>115.76900000000001</v>
      </c>
      <c r="D101">
        <v>151.935</v>
      </c>
    </row>
    <row r="102" spans="1:4">
      <c r="A102">
        <v>222.4</v>
      </c>
      <c r="B102">
        <v>10000</v>
      </c>
      <c r="C102">
        <v>113.767</v>
      </c>
      <c r="D102">
        <v>148.11199999999999</v>
      </c>
    </row>
    <row r="103" spans="1:4">
      <c r="A103">
        <v>222.4</v>
      </c>
    </row>
  </sheetData>
  <sortState ref="B2:D51">
    <sortCondition ref="B2:B5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03"/>
  <sheetViews>
    <sheetView topLeftCell="A24" workbookViewId="0">
      <selection activeCell="E49" sqref="E49:F51"/>
    </sheetView>
  </sheetViews>
  <sheetFormatPr defaultRowHeight="15"/>
  <sheetData>
    <row r="1" spans="1:6">
      <c r="B1" t="s">
        <v>0</v>
      </c>
      <c r="C1" t="s">
        <v>1</v>
      </c>
    </row>
    <row r="2" spans="1:6">
      <c r="A2">
        <v>0</v>
      </c>
      <c r="B2">
        <v>500</v>
      </c>
      <c r="C2">
        <v>22.231999999999999</v>
      </c>
      <c r="D2">
        <v>22.762</v>
      </c>
    </row>
    <row r="3" spans="1:6">
      <c r="A3">
        <v>0</v>
      </c>
      <c r="B3">
        <v>500</v>
      </c>
      <c r="C3">
        <v>7.8789999999999996</v>
      </c>
      <c r="D3">
        <v>14.095000000000001</v>
      </c>
    </row>
    <row r="4" spans="1:6">
      <c r="A4">
        <v>0</v>
      </c>
      <c r="B4">
        <v>500</v>
      </c>
      <c r="C4">
        <v>7.7110000000000003</v>
      </c>
      <c r="D4">
        <v>9.2159999999999993</v>
      </c>
    </row>
    <row r="5" spans="1:6">
      <c r="A5">
        <v>0</v>
      </c>
      <c r="B5">
        <v>500</v>
      </c>
      <c r="C5">
        <v>7.4050000000000002</v>
      </c>
      <c r="D5">
        <v>9.6739999999999995</v>
      </c>
    </row>
    <row r="6" spans="1:6">
      <c r="A6">
        <v>0</v>
      </c>
      <c r="B6">
        <v>500</v>
      </c>
      <c r="C6">
        <v>7.5110000000000001</v>
      </c>
      <c r="D6">
        <v>6.5369999999999999</v>
      </c>
    </row>
    <row r="7" spans="1:6">
      <c r="A7">
        <v>222.4</v>
      </c>
      <c r="B7">
        <v>500</v>
      </c>
      <c r="C7">
        <v>23.263000000000002</v>
      </c>
      <c r="D7">
        <v>54.09</v>
      </c>
    </row>
    <row r="8" spans="1:6">
      <c r="A8">
        <v>222.4</v>
      </c>
      <c r="B8">
        <v>500</v>
      </c>
      <c r="C8">
        <v>51.795000000000002</v>
      </c>
      <c r="D8">
        <v>51.366999999999997</v>
      </c>
    </row>
    <row r="9" spans="1:6">
      <c r="A9">
        <v>222.4</v>
      </c>
      <c r="B9">
        <v>500</v>
      </c>
      <c r="C9">
        <v>49.631999999999998</v>
      </c>
      <c r="D9">
        <v>49.658000000000001</v>
      </c>
      <c r="E9">
        <f>SLOPE(A2:A11,C2:C11)</f>
        <v>4.8668095519388599</v>
      </c>
      <c r="F9">
        <f>SLOPE(A2:A11,D2:D11)</f>
        <v>5.5407409138028587</v>
      </c>
    </row>
    <row r="10" spans="1:6">
      <c r="A10">
        <v>222.4</v>
      </c>
      <c r="B10">
        <v>500</v>
      </c>
      <c r="C10">
        <v>56.378999999999998</v>
      </c>
      <c r="D10">
        <v>49.664999999999999</v>
      </c>
      <c r="E10">
        <f>INTERCEPT(A2:A11,C2:C11)</f>
        <v>-27.732812279198626</v>
      </c>
      <c r="F10">
        <f>INTERCEPT(A2:A11,D2:D11)</f>
        <v>-63.809288429285729</v>
      </c>
    </row>
    <row r="11" spans="1:6">
      <c r="A11">
        <v>222.4</v>
      </c>
      <c r="B11">
        <v>500</v>
      </c>
      <c r="C11">
        <v>51.662999999999997</v>
      </c>
      <c r="D11">
        <v>48.795000000000002</v>
      </c>
      <c r="E11">
        <f>RSQ(A2:A11,C2:C11)</f>
        <v>0.78776665331985884</v>
      </c>
      <c r="F11">
        <f>RSQ(A2:A11,D2:D11)</f>
        <v>0.95314196955239483</v>
      </c>
    </row>
    <row r="12" spans="1:6">
      <c r="A12">
        <v>0</v>
      </c>
      <c r="B12">
        <v>1000</v>
      </c>
      <c r="C12">
        <v>9.9629999999999992</v>
      </c>
      <c r="D12">
        <v>5.6319999999999997</v>
      </c>
    </row>
    <row r="13" spans="1:6">
      <c r="A13">
        <v>0</v>
      </c>
      <c r="B13">
        <v>1000</v>
      </c>
      <c r="C13">
        <v>9.8160000000000007</v>
      </c>
      <c r="D13">
        <v>6.5529999999999999</v>
      </c>
    </row>
    <row r="14" spans="1:6">
      <c r="A14">
        <v>0</v>
      </c>
      <c r="B14">
        <v>1000</v>
      </c>
      <c r="C14">
        <v>9.8369999999999997</v>
      </c>
      <c r="D14">
        <v>9.8040000000000003</v>
      </c>
    </row>
    <row r="15" spans="1:6">
      <c r="A15">
        <v>0</v>
      </c>
      <c r="B15">
        <v>1000</v>
      </c>
      <c r="C15">
        <v>9.8580000000000005</v>
      </c>
      <c r="D15">
        <v>13.76</v>
      </c>
    </row>
    <row r="16" spans="1:6">
      <c r="A16">
        <v>0</v>
      </c>
      <c r="B16">
        <v>1000</v>
      </c>
      <c r="C16">
        <v>9.6419999999999995</v>
      </c>
      <c r="D16">
        <v>9.6950000000000003</v>
      </c>
    </row>
    <row r="17" spans="1:6">
      <c r="A17">
        <v>222.4</v>
      </c>
      <c r="B17">
        <v>1000</v>
      </c>
      <c r="C17">
        <v>57.9</v>
      </c>
      <c r="D17">
        <v>60.86</v>
      </c>
    </row>
    <row r="18" spans="1:6">
      <c r="A18">
        <v>222.4</v>
      </c>
      <c r="B18">
        <v>1000</v>
      </c>
      <c r="C18">
        <v>59.947000000000003</v>
      </c>
      <c r="D18">
        <v>54.762999999999998</v>
      </c>
    </row>
    <row r="19" spans="1:6">
      <c r="A19">
        <v>222.4</v>
      </c>
      <c r="B19">
        <v>1000</v>
      </c>
      <c r="C19">
        <v>58.973999999999997</v>
      </c>
      <c r="D19">
        <v>56.496000000000002</v>
      </c>
      <c r="E19">
        <f t="shared" ref="E19" si="0">SLOPE(A12:A21,C12:C21)</f>
        <v>4.4743852827230004</v>
      </c>
      <c r="F19">
        <f t="shared" ref="F19" si="1">SLOPE(A12:A21,D12:D21)</f>
        <v>4.5402363123096672</v>
      </c>
    </row>
    <row r="20" spans="1:6">
      <c r="A20">
        <v>222.4</v>
      </c>
      <c r="B20">
        <v>1000</v>
      </c>
      <c r="C20">
        <v>63.320999999999998</v>
      </c>
      <c r="D20">
        <v>58.287999999999997</v>
      </c>
      <c r="E20">
        <f t="shared" ref="E20" si="2">INTERCEPT(A12:A21,C12:C21)</f>
        <v>-43.462943998188038</v>
      </c>
      <c r="F20">
        <f t="shared" ref="F20" si="3">INTERCEPT(A12:A21,D12:D21)</f>
        <v>-40.113817651237966</v>
      </c>
    </row>
    <row r="21" spans="1:6">
      <c r="A21">
        <v>222.4</v>
      </c>
      <c r="B21">
        <v>1000</v>
      </c>
      <c r="C21">
        <v>56.405000000000001</v>
      </c>
      <c r="D21">
        <v>57.421999999999997</v>
      </c>
      <c r="E21">
        <f t="shared" ref="E21" si="4">RSQ(A12:A21,C12:C21)</f>
        <v>0.99559498641136246</v>
      </c>
      <c r="F21">
        <f t="shared" ref="F21" si="5">RSQ(A12:A21,D12:D21)</f>
        <v>0.98964494474746245</v>
      </c>
    </row>
    <row r="22" spans="1:6">
      <c r="A22">
        <v>0</v>
      </c>
      <c r="B22">
        <v>2000</v>
      </c>
      <c r="C22">
        <v>12.321</v>
      </c>
      <c r="D22">
        <v>10.625</v>
      </c>
    </row>
    <row r="23" spans="1:6">
      <c r="A23">
        <v>0</v>
      </c>
      <c r="B23">
        <v>2000</v>
      </c>
      <c r="C23">
        <v>12.505000000000001</v>
      </c>
      <c r="D23">
        <v>3.9580000000000002</v>
      </c>
    </row>
    <row r="24" spans="1:6">
      <c r="A24">
        <v>0</v>
      </c>
      <c r="B24">
        <v>2000</v>
      </c>
      <c r="C24">
        <v>13.125999999999999</v>
      </c>
      <c r="D24">
        <v>5.6529999999999996</v>
      </c>
    </row>
    <row r="25" spans="1:6">
      <c r="A25">
        <v>0</v>
      </c>
      <c r="B25">
        <v>2000</v>
      </c>
      <c r="C25">
        <v>12.946999999999999</v>
      </c>
      <c r="D25">
        <v>10.347</v>
      </c>
    </row>
    <row r="26" spans="1:6">
      <c r="A26">
        <v>0</v>
      </c>
      <c r="B26">
        <v>2000</v>
      </c>
      <c r="C26">
        <v>12.984</v>
      </c>
      <c r="D26">
        <v>13.97</v>
      </c>
    </row>
    <row r="27" spans="1:6">
      <c r="A27">
        <v>222.4</v>
      </c>
      <c r="B27">
        <v>2000</v>
      </c>
      <c r="C27">
        <v>74.126000000000005</v>
      </c>
      <c r="D27">
        <v>72.158000000000001</v>
      </c>
    </row>
    <row r="28" spans="1:6">
      <c r="A28">
        <v>222.4</v>
      </c>
      <c r="B28">
        <v>2000</v>
      </c>
      <c r="C28">
        <v>74.221000000000004</v>
      </c>
      <c r="D28">
        <v>70.668000000000006</v>
      </c>
    </row>
    <row r="29" spans="1:6">
      <c r="A29">
        <v>222.4</v>
      </c>
      <c r="B29">
        <v>2000</v>
      </c>
      <c r="C29">
        <v>76.042000000000002</v>
      </c>
      <c r="D29">
        <v>64.111000000000004</v>
      </c>
      <c r="E29">
        <f t="shared" ref="E29" si="6">SLOPE(A22:A31,C22:C31)</f>
        <v>3.5709442072562481</v>
      </c>
      <c r="F29">
        <f t="shared" ref="F29" si="7">SLOPE(A22:A31,D22:D31)</f>
        <v>3.6357381328496317</v>
      </c>
    </row>
    <row r="30" spans="1:6">
      <c r="A30">
        <v>222.4</v>
      </c>
      <c r="B30">
        <v>2000</v>
      </c>
      <c r="C30">
        <v>76.388999999999996</v>
      </c>
      <c r="D30">
        <v>70.225999999999999</v>
      </c>
      <c r="E30">
        <f t="shared" ref="E30" si="8">INTERCEPT(A22:A31,C22:C31)</f>
        <v>-45.563736509707851</v>
      </c>
      <c r="F30">
        <f t="shared" ref="F30" si="9">INTERCEPT(A22:A31,D22:D31)</f>
        <v>-31.148964394021775</v>
      </c>
    </row>
    <row r="31" spans="1:6">
      <c r="A31">
        <v>222.4</v>
      </c>
      <c r="B31">
        <v>2000</v>
      </c>
      <c r="C31">
        <v>74.337000000000003</v>
      </c>
      <c r="D31">
        <v>69.811000000000007</v>
      </c>
      <c r="E31">
        <f t="shared" ref="E31" si="10">RSQ(A22:A31,C22:C31)</f>
        <v>0.99945333409422343</v>
      </c>
      <c r="F31">
        <f t="shared" ref="F31" si="11">RSQ(A22:A31,D22:D31)</f>
        <v>0.98878018154183345</v>
      </c>
    </row>
    <row r="32" spans="1:6">
      <c r="A32">
        <v>0</v>
      </c>
      <c r="B32">
        <v>5000</v>
      </c>
      <c r="C32">
        <v>19.579000000000001</v>
      </c>
      <c r="D32">
        <v>1.3580000000000001</v>
      </c>
    </row>
    <row r="33" spans="1:6">
      <c r="A33">
        <v>0</v>
      </c>
      <c r="B33">
        <v>5000</v>
      </c>
      <c r="C33">
        <v>23.225999999999999</v>
      </c>
      <c r="D33">
        <v>2.6110000000000002</v>
      </c>
    </row>
    <row r="34" spans="1:6">
      <c r="A34">
        <v>0</v>
      </c>
      <c r="B34">
        <v>5000</v>
      </c>
      <c r="C34">
        <v>19.568999999999999</v>
      </c>
      <c r="D34">
        <v>0.88900000000000001</v>
      </c>
    </row>
    <row r="35" spans="1:6">
      <c r="A35">
        <v>0</v>
      </c>
      <c r="B35">
        <v>5000</v>
      </c>
      <c r="C35">
        <v>19.274000000000001</v>
      </c>
      <c r="D35">
        <v>1.1160000000000001</v>
      </c>
    </row>
    <row r="36" spans="1:6">
      <c r="A36">
        <v>0</v>
      </c>
      <c r="B36">
        <v>5000</v>
      </c>
      <c r="C36">
        <v>20.710999999999999</v>
      </c>
      <c r="D36">
        <v>1.5209999999999999</v>
      </c>
    </row>
    <row r="37" spans="1:6">
      <c r="A37">
        <v>222.4</v>
      </c>
      <c r="B37">
        <v>5000</v>
      </c>
      <c r="C37">
        <v>111.53700000000001</v>
      </c>
      <c r="D37">
        <v>89.9</v>
      </c>
    </row>
    <row r="38" spans="1:6">
      <c r="A38">
        <v>222.4</v>
      </c>
      <c r="B38">
        <v>5000</v>
      </c>
      <c r="C38">
        <v>113.13200000000001</v>
      </c>
      <c r="D38">
        <v>84.578999999999994</v>
      </c>
    </row>
    <row r="39" spans="1:6">
      <c r="A39">
        <v>222.4</v>
      </c>
      <c r="B39">
        <v>5000</v>
      </c>
      <c r="C39">
        <v>112.605</v>
      </c>
      <c r="D39">
        <v>84.763000000000005</v>
      </c>
      <c r="E39">
        <f t="shared" ref="E39" si="12">SLOPE(A32:A41,C32:C41)</f>
        <v>2.4254570882454152</v>
      </c>
      <c r="F39">
        <f t="shared" ref="F39" si="13">SLOPE(A32:A41,D32:D41)</f>
        <v>2.6036968913090437</v>
      </c>
    </row>
    <row r="40" spans="1:6">
      <c r="A40">
        <v>222.4</v>
      </c>
      <c r="B40">
        <v>5000</v>
      </c>
      <c r="C40">
        <v>111.895</v>
      </c>
      <c r="D40">
        <v>89.158000000000001</v>
      </c>
      <c r="E40">
        <f t="shared" ref="E40" si="14">INTERCEPT(A32:A41,C32:C41)</f>
        <v>-49.585248199750353</v>
      </c>
      <c r="F40">
        <f t="shared" ref="F40" si="15">INTERCEPT(A32:A41,D32:D41)</f>
        <v>-3.7342107639877185</v>
      </c>
    </row>
    <row r="41" spans="1:6">
      <c r="A41">
        <v>222.4</v>
      </c>
      <c r="B41">
        <v>5000</v>
      </c>
      <c r="C41">
        <v>111.379</v>
      </c>
      <c r="D41">
        <v>85.531999999999996</v>
      </c>
      <c r="E41">
        <f t="shared" ref="E41" si="16">RSQ(A32:A41,C32:C41)</f>
        <v>0.99938647284719317</v>
      </c>
      <c r="F41">
        <f t="shared" ref="F41" si="17">RSQ(A32:A41,D32:D41)</f>
        <v>0.99848263600643439</v>
      </c>
    </row>
    <row r="42" spans="1:6">
      <c r="A42">
        <v>0</v>
      </c>
      <c r="B42">
        <v>10000</v>
      </c>
      <c r="C42">
        <v>26.416</v>
      </c>
      <c r="D42">
        <v>-0.28899999999999998</v>
      </c>
    </row>
    <row r="43" spans="1:6">
      <c r="A43">
        <v>0</v>
      </c>
      <c r="B43">
        <v>10000</v>
      </c>
      <c r="C43">
        <v>28.942</v>
      </c>
      <c r="D43">
        <v>-0.16800000000000001</v>
      </c>
    </row>
    <row r="44" spans="1:6">
      <c r="A44">
        <v>0</v>
      </c>
      <c r="B44">
        <v>10000</v>
      </c>
      <c r="C44">
        <v>24.925999999999998</v>
      </c>
      <c r="D44">
        <v>-0.27900000000000003</v>
      </c>
    </row>
    <row r="45" spans="1:6">
      <c r="A45">
        <v>0</v>
      </c>
      <c r="B45">
        <v>10000</v>
      </c>
      <c r="C45">
        <v>29.39</v>
      </c>
      <c r="D45">
        <v>-3.2000000000000001E-2</v>
      </c>
    </row>
    <row r="46" spans="1:6">
      <c r="A46">
        <v>0</v>
      </c>
      <c r="B46">
        <v>10000</v>
      </c>
      <c r="C46">
        <v>19.742000000000001</v>
      </c>
      <c r="D46">
        <v>-0.316</v>
      </c>
    </row>
    <row r="47" spans="1:6">
      <c r="A47">
        <v>222.4</v>
      </c>
      <c r="B47">
        <v>10000</v>
      </c>
      <c r="D47">
        <v>142.369</v>
      </c>
    </row>
    <row r="48" spans="1:6">
      <c r="A48">
        <v>222.4</v>
      </c>
      <c r="B48">
        <v>10000</v>
      </c>
      <c r="C48">
        <v>145.47399999999999</v>
      </c>
    </row>
    <row r="49" spans="1:6">
      <c r="A49">
        <v>222.4</v>
      </c>
      <c r="B49">
        <v>10000</v>
      </c>
      <c r="D49">
        <v>143.411</v>
      </c>
      <c r="E49">
        <f t="shared" ref="E49" si="18">SLOPE(A42:A51,C42:C51)</f>
        <v>1.8887505725893561</v>
      </c>
      <c r="F49">
        <f t="shared" ref="F49" si="19">SLOPE(A42:A51,D42:D51)</f>
        <v>1.5339798257250148</v>
      </c>
    </row>
    <row r="50" spans="1:6">
      <c r="A50">
        <v>222.4</v>
      </c>
      <c r="B50">
        <v>10000</v>
      </c>
      <c r="D50">
        <v>148.29499999999999</v>
      </c>
      <c r="E50">
        <f t="shared" ref="E50" si="20">INTERCEPT(A42:A51,C42:C51)</f>
        <v>-48.65891026483429</v>
      </c>
      <c r="F50">
        <f t="shared" ref="F50" si="21">INTERCEPT(A42:A51,D42:D51)</f>
        <v>0.37506765993752822</v>
      </c>
    </row>
    <row r="51" spans="1:6">
      <c r="A51">
        <v>222.4</v>
      </c>
      <c r="B51">
        <v>10000</v>
      </c>
      <c r="C51">
        <v>140.947</v>
      </c>
      <c r="E51">
        <f t="shared" ref="E51" si="22">RSQ(A42:A51,C42:C51)</f>
        <v>0.99641189323454649</v>
      </c>
      <c r="F51">
        <f t="shared" ref="F51" si="23">RSQ(A42:A51,D42:D51)</f>
        <v>0.99949039767721415</v>
      </c>
    </row>
    <row r="53" spans="1:6" ht="13.5" customHeight="1">
      <c r="B53">
        <v>500</v>
      </c>
      <c r="C53">
        <v>10.435</v>
      </c>
      <c r="D53">
        <v>11.266999999999999</v>
      </c>
    </row>
    <row r="54" spans="1:6">
      <c r="A54">
        <v>0</v>
      </c>
      <c r="B54">
        <v>500</v>
      </c>
      <c r="C54">
        <v>0.44400000000000001</v>
      </c>
      <c r="D54">
        <v>2.617</v>
      </c>
    </row>
    <row r="55" spans="1:6">
      <c r="A55">
        <v>0</v>
      </c>
      <c r="B55">
        <v>500</v>
      </c>
      <c r="C55">
        <v>0.26500000000000001</v>
      </c>
      <c r="D55">
        <v>0.71899999999999997</v>
      </c>
    </row>
    <row r="56" spans="1:6">
      <c r="A56">
        <v>0</v>
      </c>
      <c r="B56">
        <v>500</v>
      </c>
      <c r="C56">
        <v>0.32100000000000001</v>
      </c>
      <c r="D56">
        <v>0.316</v>
      </c>
    </row>
    <row r="57" spans="1:6">
      <c r="A57">
        <v>0</v>
      </c>
      <c r="B57">
        <v>500</v>
      </c>
      <c r="C57">
        <v>0.71499999999999997</v>
      </c>
      <c r="D57">
        <v>0.26</v>
      </c>
    </row>
    <row r="58" spans="1:6">
      <c r="A58">
        <v>0</v>
      </c>
      <c r="B58">
        <v>1000</v>
      </c>
      <c r="C58">
        <v>0.26</v>
      </c>
      <c r="D58">
        <v>0.76800000000000002</v>
      </c>
    </row>
    <row r="59" spans="1:6">
      <c r="A59">
        <v>222.4</v>
      </c>
      <c r="B59">
        <v>1000</v>
      </c>
      <c r="C59">
        <v>0.18099999999999999</v>
      </c>
      <c r="D59">
        <v>0.68400000000000005</v>
      </c>
    </row>
    <row r="60" spans="1:6">
      <c r="A60">
        <v>222.4</v>
      </c>
      <c r="B60">
        <v>1000</v>
      </c>
      <c r="C60">
        <v>0.24099999999999999</v>
      </c>
      <c r="D60">
        <v>2.3E-2</v>
      </c>
    </row>
    <row r="61" spans="1:6">
      <c r="A61">
        <v>222.4</v>
      </c>
      <c r="B61">
        <v>1000</v>
      </c>
      <c r="C61">
        <v>0.17100000000000001</v>
      </c>
      <c r="D61">
        <v>1.349</v>
      </c>
    </row>
    <row r="62" spans="1:6">
      <c r="A62">
        <v>222.4</v>
      </c>
      <c r="B62">
        <v>1000</v>
      </c>
      <c r="C62">
        <v>0.156</v>
      </c>
      <c r="D62">
        <v>7.9000000000000001E-2</v>
      </c>
    </row>
    <row r="63" spans="1:6">
      <c r="A63">
        <v>222.4</v>
      </c>
      <c r="B63">
        <v>2000</v>
      </c>
      <c r="C63">
        <v>0.32100000000000001</v>
      </c>
      <c r="D63">
        <v>0.47</v>
      </c>
    </row>
    <row r="64" spans="1:6">
      <c r="A64">
        <v>0</v>
      </c>
      <c r="B64">
        <v>2000</v>
      </c>
      <c r="C64">
        <v>0.41399999999999998</v>
      </c>
      <c r="D64">
        <v>0.38300000000000001</v>
      </c>
    </row>
    <row r="65" spans="1:4">
      <c r="A65">
        <v>0</v>
      </c>
      <c r="B65">
        <v>2000</v>
      </c>
      <c r="C65">
        <v>0.2</v>
      </c>
      <c r="D65">
        <v>0.223</v>
      </c>
    </row>
    <row r="66" spans="1:4">
      <c r="A66">
        <v>0</v>
      </c>
      <c r="B66">
        <v>2000</v>
      </c>
      <c r="C66">
        <v>0.20499999999999999</v>
      </c>
      <c r="D66">
        <v>0.255</v>
      </c>
    </row>
    <row r="67" spans="1:4">
      <c r="A67">
        <v>0</v>
      </c>
      <c r="B67">
        <v>2000</v>
      </c>
      <c r="C67">
        <v>0.17199999999999999</v>
      </c>
      <c r="D67">
        <v>0.314</v>
      </c>
    </row>
    <row r="68" spans="1:4">
      <c r="A68">
        <v>0</v>
      </c>
      <c r="B68">
        <v>5000</v>
      </c>
      <c r="C68">
        <v>1.6739999999999999</v>
      </c>
      <c r="D68">
        <v>1.651</v>
      </c>
    </row>
    <row r="69" spans="1:4">
      <c r="A69">
        <v>222.4</v>
      </c>
      <c r="B69">
        <v>5000</v>
      </c>
      <c r="C69">
        <v>2.4289999999999998</v>
      </c>
      <c r="D69">
        <v>2.581</v>
      </c>
    </row>
    <row r="70" spans="1:4">
      <c r="A70">
        <v>222.4</v>
      </c>
      <c r="B70">
        <v>5000</v>
      </c>
      <c r="C70">
        <v>0.96599999999999997</v>
      </c>
      <c r="D70">
        <v>0.94899999999999995</v>
      </c>
    </row>
    <row r="71" spans="1:4">
      <c r="A71">
        <v>222.4</v>
      </c>
      <c r="B71">
        <v>5000</v>
      </c>
      <c r="C71">
        <v>1.343</v>
      </c>
      <c r="D71">
        <v>1.4330000000000001</v>
      </c>
    </row>
    <row r="72" spans="1:4">
      <c r="A72">
        <v>222.4</v>
      </c>
      <c r="B72">
        <v>5000</v>
      </c>
      <c r="C72">
        <v>1.907</v>
      </c>
      <c r="D72">
        <v>1.901</v>
      </c>
    </row>
    <row r="73" spans="1:4">
      <c r="A73">
        <v>222.4</v>
      </c>
      <c r="B73">
        <v>10000</v>
      </c>
      <c r="C73">
        <v>2.9969999999999999</v>
      </c>
      <c r="D73">
        <v>2.968</v>
      </c>
    </row>
    <row r="74" spans="1:4">
      <c r="A74">
        <v>0</v>
      </c>
      <c r="B74">
        <v>10000</v>
      </c>
      <c r="C74">
        <v>3.464</v>
      </c>
      <c r="D74">
        <v>3.3210000000000002</v>
      </c>
    </row>
    <row r="75" spans="1:4">
      <c r="A75">
        <v>0</v>
      </c>
      <c r="B75">
        <v>10000</v>
      </c>
      <c r="C75">
        <v>2.4369999999999998</v>
      </c>
      <c r="D75">
        <v>2.4359999999999999</v>
      </c>
    </row>
    <row r="76" spans="1:4">
      <c r="A76">
        <v>0</v>
      </c>
      <c r="B76">
        <v>10000</v>
      </c>
      <c r="C76">
        <v>2.5070000000000001</v>
      </c>
      <c r="D76">
        <v>2.4390000000000001</v>
      </c>
    </row>
    <row r="77" spans="1:4">
      <c r="A77">
        <v>0</v>
      </c>
      <c r="B77">
        <v>10000</v>
      </c>
      <c r="C77">
        <v>1.486</v>
      </c>
      <c r="D77">
        <v>1.466</v>
      </c>
    </row>
    <row r="78" spans="1:4">
      <c r="A78">
        <v>0</v>
      </c>
      <c r="B78">
        <v>500</v>
      </c>
      <c r="C78">
        <v>55.387999999999998</v>
      </c>
      <c r="D78">
        <v>39.857999999999997</v>
      </c>
    </row>
    <row r="79" spans="1:4">
      <c r="A79">
        <v>222.4</v>
      </c>
      <c r="B79">
        <v>500</v>
      </c>
      <c r="C79">
        <v>44.512999999999998</v>
      </c>
      <c r="D79">
        <v>40.503999999999998</v>
      </c>
    </row>
    <row r="80" spans="1:4">
      <c r="A80">
        <v>222.4</v>
      </c>
      <c r="B80">
        <v>500</v>
      </c>
      <c r="C80">
        <v>42.832000000000001</v>
      </c>
      <c r="D80">
        <v>39.049999999999997</v>
      </c>
    </row>
    <row r="81" spans="1:4">
      <c r="A81">
        <v>222.4</v>
      </c>
      <c r="B81">
        <v>500</v>
      </c>
      <c r="C81">
        <v>40.741</v>
      </c>
      <c r="D81">
        <v>38.771999999999998</v>
      </c>
    </row>
    <row r="82" spans="1:4">
      <c r="A82">
        <v>222.4</v>
      </c>
      <c r="B82">
        <v>500</v>
      </c>
      <c r="C82">
        <v>45.499000000000002</v>
      </c>
      <c r="D82">
        <v>38.246000000000002</v>
      </c>
    </row>
    <row r="83" spans="1:4">
      <c r="A83">
        <v>222.4</v>
      </c>
      <c r="B83">
        <v>1000</v>
      </c>
      <c r="C83">
        <v>49.024999999999999</v>
      </c>
      <c r="D83">
        <v>49.936999999999998</v>
      </c>
    </row>
    <row r="84" spans="1:4">
      <c r="A84">
        <v>0</v>
      </c>
      <c r="B84">
        <v>1000</v>
      </c>
      <c r="C84">
        <v>51.201999999999998</v>
      </c>
      <c r="D84">
        <v>45.652999999999999</v>
      </c>
    </row>
    <row r="85" spans="1:4">
      <c r="A85">
        <v>0</v>
      </c>
      <c r="B85">
        <v>1000</v>
      </c>
      <c r="C85">
        <v>50.238</v>
      </c>
      <c r="D85">
        <v>47.866</v>
      </c>
    </row>
    <row r="86" spans="1:4">
      <c r="A86">
        <v>0</v>
      </c>
      <c r="B86">
        <v>1000</v>
      </c>
      <c r="C86">
        <v>54.048000000000002</v>
      </c>
      <c r="D86">
        <v>49.219000000000001</v>
      </c>
    </row>
    <row r="87" spans="1:4">
      <c r="A87">
        <v>0</v>
      </c>
      <c r="B87">
        <v>1000</v>
      </c>
      <c r="C87">
        <v>47.424999999999997</v>
      </c>
      <c r="D87">
        <v>48.667999999999999</v>
      </c>
    </row>
    <row r="88" spans="1:4">
      <c r="A88">
        <v>0</v>
      </c>
      <c r="B88">
        <v>2000</v>
      </c>
      <c r="C88">
        <v>63.994999999999997</v>
      </c>
      <c r="D88">
        <v>66.825999999999993</v>
      </c>
    </row>
    <row r="89" spans="1:4">
      <c r="A89">
        <v>222.4</v>
      </c>
      <c r="B89">
        <v>2000</v>
      </c>
      <c r="C89">
        <v>63.359000000000002</v>
      </c>
      <c r="D89">
        <v>64.718999999999994</v>
      </c>
    </row>
    <row r="90" spans="1:4">
      <c r="A90">
        <v>222.4</v>
      </c>
      <c r="B90">
        <v>2000</v>
      </c>
      <c r="C90">
        <v>65.025000000000006</v>
      </c>
      <c r="D90">
        <v>40.628999999999998</v>
      </c>
    </row>
    <row r="91" spans="1:4">
      <c r="A91">
        <v>222.4</v>
      </c>
      <c r="B91">
        <v>2000</v>
      </c>
      <c r="C91">
        <v>65.626999999999995</v>
      </c>
      <c r="D91">
        <v>64.156999999999996</v>
      </c>
    </row>
    <row r="92" spans="1:4">
      <c r="A92">
        <v>222.4</v>
      </c>
      <c r="B92">
        <v>2000</v>
      </c>
      <c r="C92">
        <v>64.741</v>
      </c>
      <c r="D92">
        <v>59.561</v>
      </c>
    </row>
    <row r="93" spans="1:4">
      <c r="A93">
        <v>222.4</v>
      </c>
      <c r="B93">
        <v>5000</v>
      </c>
      <c r="C93">
        <v>93.016999999999996</v>
      </c>
      <c r="D93">
        <v>90.341999999999999</v>
      </c>
    </row>
    <row r="94" spans="1:4">
      <c r="A94">
        <v>0</v>
      </c>
      <c r="B94">
        <v>5000</v>
      </c>
      <c r="C94">
        <v>93.658000000000001</v>
      </c>
      <c r="D94">
        <v>91.173000000000002</v>
      </c>
    </row>
    <row r="95" spans="1:4">
      <c r="A95">
        <v>0</v>
      </c>
      <c r="B95">
        <v>5000</v>
      </c>
      <c r="C95">
        <v>93.171999999999997</v>
      </c>
      <c r="D95">
        <v>91.236000000000004</v>
      </c>
    </row>
    <row r="96" spans="1:4">
      <c r="A96">
        <v>0</v>
      </c>
      <c r="B96">
        <v>5000</v>
      </c>
      <c r="C96">
        <v>92.616</v>
      </c>
      <c r="D96">
        <v>92.156999999999996</v>
      </c>
    </row>
    <row r="97" spans="1:4">
      <c r="A97">
        <v>0</v>
      </c>
      <c r="B97">
        <v>5000</v>
      </c>
      <c r="C97">
        <v>92.63</v>
      </c>
      <c r="D97">
        <v>87.156999999999996</v>
      </c>
    </row>
    <row r="98" spans="1:4">
      <c r="A98">
        <v>0</v>
      </c>
      <c r="B98">
        <v>10000</v>
      </c>
      <c r="C98">
        <v>116.57899999999999</v>
      </c>
      <c r="D98">
        <v>143.369</v>
      </c>
    </row>
    <row r="99" spans="1:4">
      <c r="A99">
        <v>222.4</v>
      </c>
      <c r="B99">
        <v>10000</v>
      </c>
      <c r="C99">
        <v>118.11499999999999</v>
      </c>
      <c r="D99">
        <v>141.04599999999999</v>
      </c>
    </row>
    <row r="100" spans="1:4">
      <c r="A100">
        <v>222.4</v>
      </c>
      <c r="B100">
        <v>10000</v>
      </c>
      <c r="C100">
        <v>114.03700000000001</v>
      </c>
      <c r="D100">
        <v>144.50299999999999</v>
      </c>
    </row>
    <row r="101" spans="1:4">
      <c r="A101">
        <v>222.4</v>
      </c>
      <c r="B101">
        <v>10000</v>
      </c>
      <c r="C101">
        <v>112.22</v>
      </c>
      <c r="D101">
        <v>150.18799999999999</v>
      </c>
    </row>
    <row r="102" spans="1:4">
      <c r="A102">
        <v>222.4</v>
      </c>
      <c r="B102">
        <v>10000</v>
      </c>
      <c r="C102">
        <v>111.875</v>
      </c>
      <c r="D102">
        <v>151.74100000000001</v>
      </c>
    </row>
    <row r="103" spans="1:4">
      <c r="A103">
        <v>222.4</v>
      </c>
    </row>
  </sheetData>
  <sortState ref="B2:D51">
    <sortCondition ref="B2:B5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03"/>
  <sheetViews>
    <sheetView topLeftCell="A22" workbookViewId="0">
      <selection activeCell="E48" activeCellId="4" sqref="E8:F11 E18:F21 E28:F31 E38:F41 E48:F51"/>
    </sheetView>
  </sheetViews>
  <sheetFormatPr defaultRowHeight="15"/>
  <sheetData>
    <row r="1" spans="1:6">
      <c r="C1" t="s">
        <v>0</v>
      </c>
      <c r="D1" t="s">
        <v>1</v>
      </c>
    </row>
    <row r="2" spans="1:6">
      <c r="A2">
        <v>0</v>
      </c>
      <c r="B2">
        <v>500</v>
      </c>
      <c r="C2">
        <v>14.584</v>
      </c>
      <c r="D2">
        <v>11.125999999999999</v>
      </c>
    </row>
    <row r="3" spans="1:6">
      <c r="A3">
        <v>0</v>
      </c>
      <c r="B3">
        <v>500</v>
      </c>
      <c r="C3">
        <v>20.858000000000001</v>
      </c>
      <c r="D3">
        <v>13.318</v>
      </c>
    </row>
    <row r="4" spans="1:6">
      <c r="A4">
        <v>0</v>
      </c>
      <c r="B4">
        <v>500</v>
      </c>
      <c r="C4">
        <v>28.495000000000001</v>
      </c>
      <c r="D4">
        <v>19.579000000000001</v>
      </c>
    </row>
    <row r="5" spans="1:6">
      <c r="A5">
        <v>0</v>
      </c>
      <c r="B5">
        <v>500</v>
      </c>
      <c r="C5">
        <v>31.369</v>
      </c>
      <c r="D5">
        <v>21.568999999999999</v>
      </c>
    </row>
    <row r="6" spans="1:6">
      <c r="A6">
        <v>0</v>
      </c>
      <c r="B6">
        <v>500</v>
      </c>
      <c r="C6">
        <v>32.616</v>
      </c>
      <c r="D6">
        <v>18.175999999999998</v>
      </c>
    </row>
    <row r="7" spans="1:6">
      <c r="A7">
        <v>222.4</v>
      </c>
      <c r="B7">
        <v>500</v>
      </c>
      <c r="C7">
        <v>52.231999999999999</v>
      </c>
      <c r="D7">
        <v>53.415999999999997</v>
      </c>
    </row>
    <row r="8" spans="1:6">
      <c r="A8">
        <v>222.4</v>
      </c>
      <c r="B8">
        <v>500</v>
      </c>
      <c r="C8">
        <v>60.420999999999999</v>
      </c>
      <c r="D8">
        <v>56.417000000000002</v>
      </c>
    </row>
    <row r="9" spans="1:6">
      <c r="A9">
        <v>222.4</v>
      </c>
      <c r="B9">
        <v>500</v>
      </c>
      <c r="C9">
        <v>60.762999999999998</v>
      </c>
      <c r="D9">
        <v>52.698</v>
      </c>
      <c r="E9">
        <f>SLOPE(A2:A11,C2:C11)</f>
        <v>5.4813494204511937</v>
      </c>
      <c r="F9">
        <f>SLOPE(A2:A11,D2:D11)</f>
        <v>5.4204086383823658</v>
      </c>
    </row>
    <row r="10" spans="1:6">
      <c r="A10">
        <v>222.4</v>
      </c>
      <c r="B10">
        <v>500</v>
      </c>
      <c r="C10">
        <v>71.346999999999994</v>
      </c>
      <c r="D10">
        <v>62.192</v>
      </c>
      <c r="E10">
        <f>INTERCEPT(A2:A11,C2:C11)</f>
        <v>-127.39217757339954</v>
      </c>
      <c r="F10">
        <f>INTERCEPT(A2:A11,D2:D11)</f>
        <v>-87.152807590372774</v>
      </c>
    </row>
    <row r="11" spans="1:6">
      <c r="A11">
        <v>222.4</v>
      </c>
      <c r="B11">
        <v>500</v>
      </c>
      <c r="C11">
        <v>62.594999999999999</v>
      </c>
      <c r="D11">
        <v>57.445999999999998</v>
      </c>
      <c r="E11">
        <f>RSQ(A2:A11,C2:C11)</f>
        <v>0.884488682201511</v>
      </c>
      <c r="F11">
        <f>RSQ(A2:A11,D2:D11)</f>
        <v>0.96709936534505381</v>
      </c>
    </row>
    <row r="12" spans="1:6">
      <c r="A12">
        <v>0</v>
      </c>
      <c r="B12">
        <v>1000</v>
      </c>
      <c r="C12">
        <v>30.594999999999999</v>
      </c>
      <c r="D12">
        <v>17.77</v>
      </c>
    </row>
    <row r="13" spans="1:6">
      <c r="A13">
        <v>0</v>
      </c>
      <c r="B13">
        <v>1000</v>
      </c>
      <c r="C13">
        <v>30.658000000000001</v>
      </c>
      <c r="D13">
        <v>18.135999999999999</v>
      </c>
    </row>
    <row r="14" spans="1:6">
      <c r="A14">
        <v>0</v>
      </c>
      <c r="B14">
        <v>1000</v>
      </c>
      <c r="C14">
        <v>31.015999999999998</v>
      </c>
      <c r="D14">
        <v>20.419</v>
      </c>
    </row>
    <row r="15" spans="1:6">
      <c r="A15">
        <v>0</v>
      </c>
      <c r="B15">
        <v>1000</v>
      </c>
      <c r="C15">
        <v>31.879000000000001</v>
      </c>
      <c r="D15">
        <v>19.693000000000001</v>
      </c>
    </row>
    <row r="16" spans="1:6">
      <c r="A16">
        <v>0</v>
      </c>
      <c r="B16">
        <v>1000</v>
      </c>
      <c r="C16">
        <v>32.768999999999998</v>
      </c>
      <c r="D16">
        <v>19.687999999999999</v>
      </c>
    </row>
    <row r="17" spans="1:6">
      <c r="A17">
        <v>222.4</v>
      </c>
      <c r="B17">
        <v>1000</v>
      </c>
      <c r="C17">
        <v>61.332000000000001</v>
      </c>
      <c r="D17">
        <v>65.69</v>
      </c>
    </row>
    <row r="18" spans="1:6">
      <c r="A18">
        <v>222.4</v>
      </c>
      <c r="B18">
        <v>1000</v>
      </c>
      <c r="C18">
        <v>62.957999999999998</v>
      </c>
      <c r="D18">
        <v>64.376999999999995</v>
      </c>
    </row>
    <row r="19" spans="1:6">
      <c r="A19">
        <v>222.4</v>
      </c>
      <c r="B19">
        <v>1000</v>
      </c>
      <c r="C19">
        <v>68.225999999999999</v>
      </c>
      <c r="D19">
        <v>68.846000000000004</v>
      </c>
      <c r="E19">
        <f t="shared" ref="E19" si="0">SLOPE(A12:A21,C12:C21)</f>
        <v>5.8253834988793658</v>
      </c>
      <c r="F19">
        <f t="shared" ref="F19" si="1">SLOPE(A12:A21,D12:D21)</f>
        <v>4.7357872457874794</v>
      </c>
    </row>
    <row r="20" spans="1:6">
      <c r="A20">
        <v>222.4</v>
      </c>
      <c r="B20">
        <v>1000</v>
      </c>
      <c r="C20">
        <v>33.131999999999998</v>
      </c>
      <c r="D20">
        <v>64.435000000000002</v>
      </c>
      <c r="E20">
        <f t="shared" ref="E20" si="2">INTERCEPT(A12:A21,C12:C21)</f>
        <v>-137.08833041253655</v>
      </c>
      <c r="F20">
        <f t="shared" ref="F20" si="3">INTERCEPT(A12:A21,D12:D21)</f>
        <v>-90.273649640087584</v>
      </c>
    </row>
    <row r="21" spans="1:6">
      <c r="A21">
        <v>222.4</v>
      </c>
      <c r="B21">
        <v>1000</v>
      </c>
      <c r="C21">
        <v>43.652999999999999</v>
      </c>
      <c r="D21">
        <v>66.373999999999995</v>
      </c>
      <c r="E21">
        <f t="shared" ref="E21" si="4">RSQ(A12:A21,C12:C21)</f>
        <v>0.58874091649105986</v>
      </c>
      <c r="F21">
        <f t="shared" ref="F21" si="5">RSQ(A12:A21,D12:D21)</f>
        <v>0.99662768714946282</v>
      </c>
    </row>
    <row r="22" spans="1:6">
      <c r="A22">
        <v>0</v>
      </c>
      <c r="B22">
        <v>2000</v>
      </c>
      <c r="C22">
        <v>30.242000000000001</v>
      </c>
      <c r="D22">
        <v>15.455</v>
      </c>
    </row>
    <row r="23" spans="1:6">
      <c r="A23">
        <v>0</v>
      </c>
      <c r="B23">
        <v>2000</v>
      </c>
      <c r="C23">
        <v>31.468</v>
      </c>
      <c r="D23">
        <v>21.478999999999999</v>
      </c>
    </row>
    <row r="24" spans="1:6">
      <c r="A24">
        <v>0</v>
      </c>
      <c r="B24">
        <v>2000</v>
      </c>
      <c r="C24">
        <v>31.59</v>
      </c>
      <c r="D24">
        <v>14.098000000000001</v>
      </c>
    </row>
    <row r="25" spans="1:6">
      <c r="A25">
        <v>0</v>
      </c>
      <c r="B25">
        <v>2000</v>
      </c>
      <c r="C25">
        <v>32.131999999999998</v>
      </c>
      <c r="D25">
        <v>14.723000000000001</v>
      </c>
    </row>
    <row r="26" spans="1:6">
      <c r="A26">
        <v>0</v>
      </c>
      <c r="B26">
        <v>2000</v>
      </c>
      <c r="C26">
        <v>31.920999999999999</v>
      </c>
      <c r="D26">
        <v>13.98</v>
      </c>
    </row>
    <row r="27" spans="1:6">
      <c r="A27">
        <v>222.4</v>
      </c>
      <c r="B27">
        <v>2000</v>
      </c>
      <c r="C27">
        <v>30.568999999999999</v>
      </c>
      <c r="D27">
        <v>79.700999999999993</v>
      </c>
    </row>
    <row r="28" spans="1:6">
      <c r="A28">
        <v>222.4</v>
      </c>
      <c r="B28">
        <v>2000</v>
      </c>
      <c r="C28">
        <v>14.358000000000001</v>
      </c>
      <c r="D28">
        <v>74.287999999999997</v>
      </c>
    </row>
    <row r="29" spans="1:6">
      <c r="A29">
        <v>222.4</v>
      </c>
      <c r="B29">
        <v>2000</v>
      </c>
      <c r="C29">
        <v>21.442</v>
      </c>
      <c r="D29">
        <v>73.671000000000006</v>
      </c>
      <c r="E29">
        <f t="shared" ref="E29" si="6">SLOPE(A22:A31,C22:C31)</f>
        <v>-13.898382230813525</v>
      </c>
      <c r="F29">
        <f t="shared" ref="F29" si="7">SLOPE(A22:A31,D22:D31)</f>
        <v>3.7283973026942601</v>
      </c>
    </row>
    <row r="30" spans="1:6">
      <c r="A30">
        <v>222.4</v>
      </c>
      <c r="B30">
        <v>2000</v>
      </c>
      <c r="C30">
        <v>19.152999999999999</v>
      </c>
      <c r="D30">
        <v>72.552999999999997</v>
      </c>
      <c r="E30">
        <f t="shared" ref="E30" si="8">INTERCEPT(A22:A31,C22:C31)</f>
        <v>484.59254717481303</v>
      </c>
      <c r="F30">
        <f t="shared" ref="F30" si="9">INTERCEPT(A22:A31,D22:D31)</f>
        <v>-58.573689697373922</v>
      </c>
    </row>
    <row r="31" spans="1:6">
      <c r="A31">
        <v>222.4</v>
      </c>
      <c r="B31">
        <v>2000</v>
      </c>
      <c r="C31">
        <v>25.783999999999999</v>
      </c>
      <c r="D31">
        <v>75.405000000000001</v>
      </c>
      <c r="E31">
        <f t="shared" ref="E31" si="10">RSQ(A22:A31,C22:C31)</f>
        <v>0.57552050951642997</v>
      </c>
      <c r="F31">
        <f t="shared" ref="F31" si="11">RSQ(A22:A31,D22:D31)</f>
        <v>0.99205879416644394</v>
      </c>
    </row>
    <row r="32" spans="1:6">
      <c r="A32">
        <v>0</v>
      </c>
      <c r="B32">
        <v>5000</v>
      </c>
      <c r="C32">
        <v>35</v>
      </c>
      <c r="D32">
        <v>9.484</v>
      </c>
    </row>
    <row r="33" spans="1:6">
      <c r="A33">
        <v>0</v>
      </c>
      <c r="B33">
        <v>5000</v>
      </c>
      <c r="C33">
        <v>39.936999999999998</v>
      </c>
      <c r="D33">
        <v>7.2320000000000002</v>
      </c>
    </row>
    <row r="34" spans="1:6">
      <c r="A34">
        <v>0</v>
      </c>
      <c r="B34">
        <v>5000</v>
      </c>
      <c r="C34">
        <v>35.104999999999997</v>
      </c>
      <c r="D34">
        <v>8.9369999999999994</v>
      </c>
    </row>
    <row r="35" spans="1:6">
      <c r="A35">
        <v>0</v>
      </c>
      <c r="B35">
        <v>5000</v>
      </c>
      <c r="C35">
        <v>35.216000000000001</v>
      </c>
      <c r="D35">
        <v>8.8889999999999993</v>
      </c>
    </row>
    <row r="36" spans="1:6">
      <c r="A36">
        <v>0</v>
      </c>
      <c r="B36">
        <v>5000</v>
      </c>
      <c r="C36">
        <v>34.637</v>
      </c>
      <c r="D36">
        <v>9.2159999999999993</v>
      </c>
    </row>
    <row r="37" spans="1:6">
      <c r="A37">
        <v>222.4</v>
      </c>
      <c r="B37">
        <v>5000</v>
      </c>
      <c r="C37">
        <v>68.989999999999995</v>
      </c>
      <c r="D37">
        <v>88.141999999999996</v>
      </c>
    </row>
    <row r="38" spans="1:6">
      <c r="A38">
        <v>222.4</v>
      </c>
      <c r="B38">
        <v>5000</v>
      </c>
      <c r="C38">
        <v>55.094999999999999</v>
      </c>
      <c r="D38">
        <v>87.537000000000006</v>
      </c>
    </row>
    <row r="39" spans="1:6">
      <c r="A39">
        <v>222.4</v>
      </c>
      <c r="B39">
        <v>5000</v>
      </c>
      <c r="C39">
        <v>72.257999999999996</v>
      </c>
      <c r="D39">
        <v>88.641999999999996</v>
      </c>
      <c r="E39">
        <f t="shared" ref="E39" si="12">SLOPE(A32:A41,C32:C41)</f>
        <v>6.0497109803871147</v>
      </c>
      <c r="F39">
        <f t="shared" ref="F39" si="13">SLOPE(A32:A41,D32:D41)</f>
        <v>2.7957496257735546</v>
      </c>
    </row>
    <row r="40" spans="1:6">
      <c r="A40">
        <v>222.4</v>
      </c>
      <c r="B40">
        <v>5000</v>
      </c>
      <c r="C40">
        <v>60.146999999999998</v>
      </c>
      <c r="D40">
        <v>88.478999999999999</v>
      </c>
      <c r="E40">
        <f t="shared" ref="E40" si="14">INTERCEPT(A32:A41,C32:C41)</f>
        <v>-201.47205236813159</v>
      </c>
      <c r="F40">
        <f t="shared" ref="F40" si="15">INTERCEPT(A32:A41,D32:D41)</f>
        <v>-24.439427568917509</v>
      </c>
    </row>
    <row r="41" spans="1:6">
      <c r="A41">
        <v>222.4</v>
      </c>
      <c r="B41">
        <v>5000</v>
      </c>
      <c r="C41">
        <v>80.453000000000003</v>
      </c>
      <c r="D41">
        <v>88.605000000000004</v>
      </c>
      <c r="E41">
        <f t="shared" ref="E41" si="16">RSQ(A32:A41,C32:C41)</f>
        <v>0.85440198745308948</v>
      </c>
      <c r="F41">
        <f t="shared" ref="F41" si="17">RSQ(A32:A41,D32:D41)</f>
        <v>0.99974950669062601</v>
      </c>
    </row>
    <row r="42" spans="1:6">
      <c r="A42">
        <v>0</v>
      </c>
      <c r="B42">
        <v>10000</v>
      </c>
      <c r="C42">
        <v>44</v>
      </c>
      <c r="D42">
        <v>-0.73699999999999999</v>
      </c>
    </row>
    <row r="43" spans="1:6">
      <c r="A43">
        <v>0</v>
      </c>
      <c r="B43">
        <v>10000</v>
      </c>
      <c r="C43">
        <v>36.104999999999997</v>
      </c>
      <c r="D43">
        <v>7.3689999999999998</v>
      </c>
    </row>
    <row r="44" spans="1:6">
      <c r="A44">
        <v>0</v>
      </c>
      <c r="B44">
        <v>10000</v>
      </c>
      <c r="C44">
        <v>33.947000000000003</v>
      </c>
      <c r="D44">
        <v>-3.1579999999999999</v>
      </c>
    </row>
    <row r="45" spans="1:6">
      <c r="A45">
        <v>0</v>
      </c>
      <c r="B45">
        <v>10000</v>
      </c>
      <c r="C45">
        <v>47.473999999999997</v>
      </c>
      <c r="D45">
        <v>-6.4210000000000003</v>
      </c>
    </row>
    <row r="46" spans="1:6">
      <c r="A46">
        <v>0</v>
      </c>
      <c r="B46">
        <v>10000</v>
      </c>
      <c r="C46">
        <v>41.052999999999997</v>
      </c>
      <c r="D46">
        <v>8.2110000000000003</v>
      </c>
    </row>
    <row r="47" spans="1:6">
      <c r="A47">
        <v>222.4</v>
      </c>
      <c r="B47">
        <v>10000</v>
      </c>
      <c r="C47">
        <v>37.052999999999997</v>
      </c>
      <c r="D47">
        <v>106.842</v>
      </c>
    </row>
    <row r="48" spans="1:6">
      <c r="A48">
        <v>222.4</v>
      </c>
      <c r="B48">
        <v>10000</v>
      </c>
      <c r="C48">
        <v>13.368</v>
      </c>
      <c r="D48">
        <v>110.57899999999999</v>
      </c>
    </row>
    <row r="49" spans="1:6">
      <c r="A49">
        <v>222.4</v>
      </c>
      <c r="B49">
        <v>10000</v>
      </c>
      <c r="C49">
        <v>42.420999999999999</v>
      </c>
      <c r="D49">
        <v>109.73699999999999</v>
      </c>
      <c r="E49">
        <f t="shared" ref="E49" si="18">SLOPE(A42:A51,C42:C51)</f>
        <v>-2.9015318155175431</v>
      </c>
      <c r="F49">
        <f t="shared" ref="F49" si="19">SLOPE(A42:A51,D42:D51)</f>
        <v>2.0334557127540949</v>
      </c>
    </row>
    <row r="50" spans="1:6">
      <c r="A50">
        <v>222.4</v>
      </c>
      <c r="B50">
        <v>10000</v>
      </c>
      <c r="C50">
        <v>15.263</v>
      </c>
      <c r="D50">
        <v>111.684</v>
      </c>
      <c r="E50">
        <f t="shared" ref="E50" si="20">INTERCEPT(A42:A51,C42:C51)</f>
        <v>217.09053314776807</v>
      </c>
      <c r="F50">
        <f t="shared" ref="F50" si="21">INTERCEPT(A42:A51,D42:D51)</f>
        <v>-1.4642238018544447</v>
      </c>
    </row>
    <row r="51" spans="1:6">
      <c r="A51">
        <v>222.4</v>
      </c>
      <c r="B51">
        <v>10000</v>
      </c>
      <c r="C51">
        <v>54.262999999999998</v>
      </c>
      <c r="D51">
        <v>109.947</v>
      </c>
      <c r="E51">
        <f t="shared" ref="E51" si="22">RSQ(A42:A51,C42:C51)</f>
        <v>0.10492220848361146</v>
      </c>
      <c r="F51">
        <f t="shared" ref="F51" si="23">RSQ(A42:A51,D42:D51)</f>
        <v>0.99391548226139304</v>
      </c>
    </row>
    <row r="53" spans="1:6" ht="14.25" customHeight="1">
      <c r="B53">
        <v>500</v>
      </c>
      <c r="C53">
        <v>6.0010000000000003</v>
      </c>
      <c r="D53">
        <v>0.128</v>
      </c>
    </row>
    <row r="54" spans="1:6">
      <c r="A54">
        <v>0</v>
      </c>
      <c r="B54">
        <v>500</v>
      </c>
      <c r="C54">
        <v>5.9980000000000002</v>
      </c>
      <c r="D54">
        <v>-3.7999999999999999E-2</v>
      </c>
    </row>
    <row r="55" spans="1:6">
      <c r="A55">
        <v>0</v>
      </c>
      <c r="B55">
        <v>500</v>
      </c>
      <c r="C55">
        <v>1.496</v>
      </c>
      <c r="D55">
        <v>-8.1000000000000003E-2</v>
      </c>
    </row>
    <row r="56" spans="1:6">
      <c r="A56">
        <v>0</v>
      </c>
      <c r="B56">
        <v>500</v>
      </c>
      <c r="C56">
        <v>0.33800000000000002</v>
      </c>
      <c r="D56">
        <v>0.251</v>
      </c>
    </row>
    <row r="57" spans="1:6">
      <c r="A57">
        <v>0</v>
      </c>
      <c r="B57">
        <v>500</v>
      </c>
      <c r="C57">
        <v>1.948</v>
      </c>
      <c r="D57">
        <v>1.5089999999999999</v>
      </c>
    </row>
    <row r="58" spans="1:6">
      <c r="A58">
        <v>0</v>
      </c>
      <c r="B58">
        <v>1000</v>
      </c>
      <c r="C58">
        <v>0.96</v>
      </c>
      <c r="D58">
        <v>1.4999999999999999E-2</v>
      </c>
    </row>
    <row r="59" spans="1:6">
      <c r="A59">
        <v>222.4</v>
      </c>
      <c r="B59">
        <v>1000</v>
      </c>
      <c r="C59">
        <v>0.36199999999999999</v>
      </c>
      <c r="D59">
        <v>0.11899999999999999</v>
      </c>
    </row>
    <row r="60" spans="1:6">
      <c r="A60">
        <v>222.4</v>
      </c>
      <c r="B60">
        <v>1000</v>
      </c>
      <c r="C60">
        <v>0.20899999999999999</v>
      </c>
      <c r="D60">
        <v>5.6000000000000001E-2</v>
      </c>
    </row>
    <row r="61" spans="1:6">
      <c r="A61">
        <v>222.4</v>
      </c>
      <c r="B61">
        <v>1000</v>
      </c>
      <c r="C61">
        <v>0.2</v>
      </c>
      <c r="D61">
        <v>0.315</v>
      </c>
    </row>
    <row r="62" spans="1:6">
      <c r="A62">
        <v>222.4</v>
      </c>
      <c r="B62">
        <v>1000</v>
      </c>
      <c r="C62">
        <v>0.56399999999999995</v>
      </c>
      <c r="D62">
        <v>0.12</v>
      </c>
    </row>
    <row r="63" spans="1:6">
      <c r="A63">
        <v>222.4</v>
      </c>
      <c r="B63">
        <v>2000</v>
      </c>
      <c r="C63">
        <v>2.9000000000000001E-2</v>
      </c>
      <c r="D63">
        <v>0.45800000000000002</v>
      </c>
    </row>
    <row r="64" spans="1:6">
      <c r="A64">
        <v>0</v>
      </c>
      <c r="B64">
        <v>2000</v>
      </c>
      <c r="C64">
        <v>0.34</v>
      </c>
      <c r="D64">
        <v>3.6869999999999998</v>
      </c>
    </row>
    <row r="65" spans="1:4">
      <c r="A65">
        <v>0</v>
      </c>
      <c r="B65">
        <v>2000</v>
      </c>
      <c r="C65">
        <v>0.12</v>
      </c>
      <c r="D65">
        <v>1.323</v>
      </c>
    </row>
    <row r="66" spans="1:4">
      <c r="A66">
        <v>0</v>
      </c>
      <c r="B66">
        <v>2000</v>
      </c>
      <c r="C66">
        <v>0.182</v>
      </c>
      <c r="D66">
        <v>0.188</v>
      </c>
    </row>
    <row r="67" spans="1:4">
      <c r="A67">
        <v>0</v>
      </c>
      <c r="B67">
        <v>2000</v>
      </c>
      <c r="C67">
        <v>0.27</v>
      </c>
      <c r="D67">
        <v>1.276</v>
      </c>
    </row>
    <row r="68" spans="1:4">
      <c r="A68">
        <v>0</v>
      </c>
      <c r="B68">
        <v>5000</v>
      </c>
      <c r="C68">
        <v>4.0129999999999999</v>
      </c>
      <c r="D68">
        <v>4.3380000000000001</v>
      </c>
    </row>
    <row r="69" spans="1:4">
      <c r="A69">
        <v>222.4</v>
      </c>
      <c r="B69">
        <v>5000</v>
      </c>
      <c r="C69">
        <v>9.1340000000000003</v>
      </c>
      <c r="D69">
        <v>9.2650000000000006</v>
      </c>
    </row>
    <row r="70" spans="1:4">
      <c r="A70">
        <v>222.4</v>
      </c>
      <c r="B70">
        <v>5000</v>
      </c>
      <c r="C70">
        <v>2.2509999999999999</v>
      </c>
      <c r="D70">
        <v>2.3980000000000001</v>
      </c>
    </row>
    <row r="71" spans="1:4">
      <c r="A71">
        <v>222.4</v>
      </c>
      <c r="B71">
        <v>5000</v>
      </c>
      <c r="C71">
        <v>2.5190000000000001</v>
      </c>
      <c r="D71">
        <v>2.9630000000000001</v>
      </c>
    </row>
    <row r="72" spans="1:4">
      <c r="A72">
        <v>222.4</v>
      </c>
      <c r="B72">
        <v>5000</v>
      </c>
      <c r="C72">
        <v>4.9560000000000004</v>
      </c>
      <c r="D72">
        <v>4.843</v>
      </c>
    </row>
    <row r="73" spans="1:4">
      <c r="A73">
        <v>222.4</v>
      </c>
      <c r="B73">
        <v>10000</v>
      </c>
      <c r="C73">
        <v>14.090999999999999</v>
      </c>
      <c r="D73">
        <v>14.331</v>
      </c>
    </row>
    <row r="74" spans="1:4">
      <c r="A74">
        <v>0</v>
      </c>
      <c r="B74">
        <v>10000</v>
      </c>
      <c r="C74">
        <v>13.375</v>
      </c>
      <c r="D74">
        <v>12.989000000000001</v>
      </c>
    </row>
    <row r="75" spans="1:4">
      <c r="A75">
        <v>0</v>
      </c>
      <c r="B75">
        <v>10000</v>
      </c>
      <c r="C75">
        <v>6.2290000000000001</v>
      </c>
      <c r="D75">
        <v>6.8559999999999999</v>
      </c>
    </row>
    <row r="76" spans="1:4">
      <c r="A76">
        <v>0</v>
      </c>
      <c r="B76">
        <v>10000</v>
      </c>
      <c r="C76">
        <v>9.0980000000000008</v>
      </c>
      <c r="D76">
        <v>9.5839999999999996</v>
      </c>
    </row>
    <row r="77" spans="1:4">
      <c r="A77">
        <v>0</v>
      </c>
      <c r="B77">
        <v>10000</v>
      </c>
      <c r="C77">
        <v>13.464</v>
      </c>
      <c r="D77">
        <v>13.7</v>
      </c>
    </row>
    <row r="78" spans="1:4">
      <c r="A78">
        <v>0</v>
      </c>
      <c r="B78">
        <v>500</v>
      </c>
      <c r="C78">
        <v>25.85</v>
      </c>
      <c r="D78">
        <v>39.85</v>
      </c>
    </row>
    <row r="79" spans="1:4">
      <c r="A79">
        <v>222.4</v>
      </c>
      <c r="B79">
        <v>500</v>
      </c>
      <c r="C79">
        <v>32.143000000000001</v>
      </c>
      <c r="D79">
        <v>41.348999999999997</v>
      </c>
    </row>
    <row r="80" spans="1:4">
      <c r="A80">
        <v>222.4</v>
      </c>
      <c r="B80">
        <v>500</v>
      </c>
      <c r="C80">
        <v>33.241</v>
      </c>
      <c r="D80">
        <v>39.307000000000002</v>
      </c>
    </row>
    <row r="81" spans="1:4">
      <c r="A81">
        <v>222.4</v>
      </c>
      <c r="B81">
        <v>500</v>
      </c>
      <c r="C81">
        <v>39.198</v>
      </c>
      <c r="D81">
        <v>46.845999999999997</v>
      </c>
    </row>
    <row r="82" spans="1:4">
      <c r="A82">
        <v>222.4</v>
      </c>
      <c r="B82">
        <v>500</v>
      </c>
      <c r="C82">
        <v>34.703000000000003</v>
      </c>
      <c r="D82">
        <v>41.469000000000001</v>
      </c>
    </row>
    <row r="83" spans="1:4">
      <c r="A83">
        <v>222.4</v>
      </c>
      <c r="B83">
        <v>1000</v>
      </c>
      <c r="C83">
        <v>38.146999999999998</v>
      </c>
      <c r="D83">
        <v>50.585000000000001</v>
      </c>
    </row>
    <row r="84" spans="1:4">
      <c r="A84">
        <v>0</v>
      </c>
      <c r="B84">
        <v>1000</v>
      </c>
      <c r="C84">
        <v>39.659999999999997</v>
      </c>
      <c r="D84">
        <v>49.987000000000002</v>
      </c>
    </row>
    <row r="85" spans="1:4">
      <c r="A85">
        <v>0</v>
      </c>
      <c r="B85">
        <v>1000</v>
      </c>
      <c r="C85">
        <v>39.506</v>
      </c>
      <c r="D85">
        <v>51.218000000000004</v>
      </c>
    </row>
    <row r="86" spans="1:4">
      <c r="A86">
        <v>0</v>
      </c>
      <c r="B86">
        <v>1000</v>
      </c>
      <c r="C86">
        <v>40.826000000000001</v>
      </c>
      <c r="D86">
        <v>49.561</v>
      </c>
    </row>
    <row r="87" spans="1:4">
      <c r="A87">
        <v>0</v>
      </c>
      <c r="B87">
        <v>1000</v>
      </c>
      <c r="C87">
        <v>41.347000000000001</v>
      </c>
      <c r="D87">
        <v>50.161000000000001</v>
      </c>
    </row>
    <row r="88" spans="1:4">
      <c r="A88">
        <v>0</v>
      </c>
      <c r="B88">
        <v>2000</v>
      </c>
      <c r="C88">
        <v>45.448</v>
      </c>
      <c r="D88">
        <v>65.945999999999998</v>
      </c>
    </row>
    <row r="89" spans="1:4">
      <c r="A89">
        <v>222.4</v>
      </c>
      <c r="B89">
        <v>2000</v>
      </c>
      <c r="C89">
        <v>44.817999999999998</v>
      </c>
      <c r="D89">
        <v>63.633000000000003</v>
      </c>
    </row>
    <row r="90" spans="1:4">
      <c r="A90">
        <v>222.4</v>
      </c>
      <c r="B90">
        <v>2000</v>
      </c>
      <c r="C90">
        <v>48.857999999999997</v>
      </c>
      <c r="D90">
        <v>64.182000000000002</v>
      </c>
    </row>
    <row r="91" spans="1:4">
      <c r="A91">
        <v>222.4</v>
      </c>
      <c r="B91">
        <v>2000</v>
      </c>
      <c r="C91">
        <v>48.622999999999998</v>
      </c>
      <c r="D91">
        <v>65.947999999999993</v>
      </c>
    </row>
    <row r="92" spans="1:4">
      <c r="A92">
        <v>222.4</v>
      </c>
      <c r="B92">
        <v>2000</v>
      </c>
      <c r="C92">
        <v>47.965000000000003</v>
      </c>
      <c r="D92">
        <v>65.350999999999999</v>
      </c>
    </row>
    <row r="93" spans="1:4">
      <c r="A93">
        <v>222.4</v>
      </c>
      <c r="B93">
        <v>5000</v>
      </c>
      <c r="C93">
        <v>25.353999999999999</v>
      </c>
      <c r="D93">
        <v>95.369</v>
      </c>
    </row>
    <row r="94" spans="1:4">
      <c r="A94">
        <v>0</v>
      </c>
      <c r="B94">
        <v>5000</v>
      </c>
      <c r="C94">
        <v>32.311999999999998</v>
      </c>
      <c r="D94">
        <v>96.460999999999999</v>
      </c>
    </row>
    <row r="95" spans="1:4">
      <c r="A95">
        <v>0</v>
      </c>
      <c r="B95">
        <v>5000</v>
      </c>
      <c r="C95">
        <v>27.673999999999999</v>
      </c>
      <c r="D95">
        <v>95.923000000000002</v>
      </c>
    </row>
    <row r="96" spans="1:4">
      <c r="A96">
        <v>0</v>
      </c>
      <c r="B96">
        <v>5000</v>
      </c>
      <c r="C96">
        <v>53.600999999999999</v>
      </c>
      <c r="D96">
        <v>89.537000000000006</v>
      </c>
    </row>
    <row r="97" spans="1:4">
      <c r="A97">
        <v>0</v>
      </c>
      <c r="B97">
        <v>5000</v>
      </c>
      <c r="C97">
        <v>54.874000000000002</v>
      </c>
      <c r="D97">
        <v>98.614000000000004</v>
      </c>
    </row>
    <row r="98" spans="1:4">
      <c r="A98">
        <v>0</v>
      </c>
      <c r="B98">
        <v>10000</v>
      </c>
      <c r="C98">
        <v>8.9250000000000007</v>
      </c>
      <c r="D98">
        <v>125.88500000000001</v>
      </c>
    </row>
    <row r="99" spans="1:4">
      <c r="A99">
        <v>222.4</v>
      </c>
      <c r="B99">
        <v>10000</v>
      </c>
      <c r="C99">
        <v>2.198</v>
      </c>
      <c r="D99">
        <v>127.81100000000001</v>
      </c>
    </row>
    <row r="100" spans="1:4">
      <c r="A100">
        <v>222.4</v>
      </c>
      <c r="B100">
        <v>10000</v>
      </c>
      <c r="C100">
        <v>-7.0419999999999998</v>
      </c>
      <c r="D100">
        <v>122.792</v>
      </c>
    </row>
    <row r="101" spans="1:4">
      <c r="A101">
        <v>222.4</v>
      </c>
      <c r="B101">
        <v>10000</v>
      </c>
      <c r="C101">
        <v>2.605</v>
      </c>
      <c r="D101">
        <v>119.185</v>
      </c>
    </row>
    <row r="102" spans="1:4">
      <c r="A102">
        <v>222.4</v>
      </c>
      <c r="B102">
        <v>10000</v>
      </c>
      <c r="C102">
        <v>0.95699999999999996</v>
      </c>
      <c r="D102">
        <v>117.96599999999999</v>
      </c>
    </row>
    <row r="103" spans="1:4">
      <c r="A103">
        <v>222.4</v>
      </c>
    </row>
  </sheetData>
  <sortState ref="B2:D51">
    <sortCondition ref="B2:B5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72"/>
  <sheetViews>
    <sheetView tabSelected="1" topLeftCell="A36" workbookViewId="0">
      <selection activeCell="K70" sqref="K70"/>
    </sheetView>
  </sheetViews>
  <sheetFormatPr defaultRowHeight="15"/>
  <sheetData>
    <row r="1" spans="1:24">
      <c r="C1" t="s">
        <v>12</v>
      </c>
      <c r="G1" t="s">
        <v>14</v>
      </c>
      <c r="K1" t="s">
        <v>17</v>
      </c>
      <c r="O1" t="s">
        <v>18</v>
      </c>
      <c r="S1" t="s">
        <v>16</v>
      </c>
      <c r="W1" t="s">
        <v>15</v>
      </c>
    </row>
    <row r="2" spans="1:24">
      <c r="B2" t="s">
        <v>5</v>
      </c>
      <c r="C2" t="s">
        <v>6</v>
      </c>
      <c r="D2" t="s">
        <v>13</v>
      </c>
      <c r="F2" t="s">
        <v>5</v>
      </c>
      <c r="G2" t="s">
        <v>6</v>
      </c>
      <c r="H2" t="s">
        <v>13</v>
      </c>
      <c r="J2" t="s">
        <v>5</v>
      </c>
      <c r="K2" t="s">
        <v>6</v>
      </c>
      <c r="L2" t="s">
        <v>13</v>
      </c>
      <c r="N2" t="s">
        <v>5</v>
      </c>
      <c r="O2" t="s">
        <v>6</v>
      </c>
      <c r="P2" t="s">
        <v>13</v>
      </c>
      <c r="R2" t="s">
        <v>5</v>
      </c>
      <c r="S2" t="s">
        <v>6</v>
      </c>
      <c r="T2" t="s">
        <v>13</v>
      </c>
      <c r="V2" t="s">
        <v>5</v>
      </c>
      <c r="W2" t="s">
        <v>6</v>
      </c>
      <c r="X2" t="s">
        <v>13</v>
      </c>
    </row>
    <row r="4" spans="1:24">
      <c r="A4" t="s">
        <v>7</v>
      </c>
      <c r="B4">
        <f>'N3'!F9</f>
        <v>4.9066189119022567</v>
      </c>
      <c r="C4">
        <f>'N3'!G9</f>
        <v>5.7600800242894215</v>
      </c>
      <c r="D4">
        <v>0.43612687991218363</v>
      </c>
      <c r="F4">
        <v>4.8496819583776247</v>
      </c>
      <c r="G4">
        <v>4.4155036599587705</v>
      </c>
      <c r="H4">
        <v>0.3762980144321964</v>
      </c>
      <c r="J4">
        <v>4.9025998810458633</v>
      </c>
      <c r="K4">
        <v>5.6614570539740852</v>
      </c>
      <c r="L4">
        <v>0.35620108071957496</v>
      </c>
      <c r="N4">
        <v>5.9197570202567764</v>
      </c>
      <c r="O4">
        <v>5.6792045486884373</v>
      </c>
      <c r="P4">
        <v>0.58030419539205336</v>
      </c>
      <c r="R4">
        <v>4.8668095519388599</v>
      </c>
      <c r="S4">
        <v>5.5407409138028587</v>
      </c>
      <c r="T4">
        <v>0.36840325051547335</v>
      </c>
      <c r="V4">
        <v>5.4813494204511937</v>
      </c>
      <c r="W4">
        <v>5.4204086383823658</v>
      </c>
      <c r="X4">
        <v>0.53019846643391899</v>
      </c>
    </row>
    <row r="5" spans="1:24">
      <c r="B5">
        <f>'N3'!F10</f>
        <v>-125.57331155086409</v>
      </c>
      <c r="C5">
        <f>'N3'!G10</f>
        <v>-94.44004093915423</v>
      </c>
      <c r="D5">
        <v>-4.0680813520674093</v>
      </c>
      <c r="F5">
        <v>-49.996153773534687</v>
      </c>
      <c r="G5">
        <v>-44.267916513032574</v>
      </c>
      <c r="H5">
        <v>-1.5982311779131919</v>
      </c>
      <c r="J5">
        <v>-39.353939747037415</v>
      </c>
      <c r="K5">
        <v>-38.919195243176816</v>
      </c>
      <c r="L5">
        <v>0.98779830325050355</v>
      </c>
      <c r="N5">
        <v>-77.37918766159784</v>
      </c>
      <c r="O5">
        <v>-39.228498403839822</v>
      </c>
      <c r="P5">
        <v>-3.6861249298415082</v>
      </c>
      <c r="R5">
        <v>-27.732812279198626</v>
      </c>
      <c r="S5">
        <v>-63.809288429285729</v>
      </c>
      <c r="T5">
        <v>-0.36174129184340842</v>
      </c>
      <c r="V5">
        <v>-127.39217757339954</v>
      </c>
      <c r="W5">
        <v>-87.152807590372774</v>
      </c>
      <c r="X5">
        <v>-6.0201218088310817</v>
      </c>
    </row>
    <row r="6" spans="1:24">
      <c r="B6">
        <f>'N3'!F11</f>
        <v>0.99627749775134777</v>
      </c>
      <c r="C6">
        <f>'N3'!G11</f>
        <v>0.96886928775464598</v>
      </c>
      <c r="D6">
        <v>0.98251373249219764</v>
      </c>
      <c r="F6">
        <v>0.97372629601170291</v>
      </c>
      <c r="G6">
        <v>0.9692824688944025</v>
      </c>
      <c r="H6">
        <v>0.98937066612687952</v>
      </c>
      <c r="J6">
        <v>0.97269874222628161</v>
      </c>
      <c r="K6">
        <v>0.99524545667712416</v>
      </c>
      <c r="L6">
        <v>0.99262836874484373</v>
      </c>
      <c r="N6">
        <v>0.94909356190866812</v>
      </c>
      <c r="O6">
        <v>0.93329963816225003</v>
      </c>
      <c r="P6">
        <v>0.9940568943949093</v>
      </c>
      <c r="R6">
        <v>0.78776665331985884</v>
      </c>
      <c r="S6">
        <v>0.95314196955239483</v>
      </c>
      <c r="T6">
        <v>0.99631989228923123</v>
      </c>
      <c r="V6">
        <v>0.884488682201511</v>
      </c>
      <c r="W6">
        <v>0.96709936534505381</v>
      </c>
      <c r="X6">
        <v>0.97265017529344988</v>
      </c>
    </row>
    <row r="8" spans="1:24">
      <c r="A8" t="s">
        <v>8</v>
      </c>
      <c r="B8">
        <f>'N3'!F19</f>
        <v>4.083715686034787</v>
      </c>
      <c r="C8">
        <f>'N3'!G19</f>
        <v>4.5323163842280483</v>
      </c>
      <c r="D8">
        <v>0.3013164432921081</v>
      </c>
      <c r="F8">
        <v>3.8525648749643757</v>
      </c>
      <c r="G8">
        <v>5.3040385192978823</v>
      </c>
      <c r="H8">
        <v>0.24860804893679925</v>
      </c>
      <c r="J8">
        <v>4.0417788624060336</v>
      </c>
      <c r="K8">
        <v>4.7079183566605689</v>
      </c>
      <c r="L8">
        <v>0.19494057298882175</v>
      </c>
      <c r="N8">
        <v>5.3278735660489582</v>
      </c>
      <c r="O8">
        <v>5.4537119899264734</v>
      </c>
      <c r="P8">
        <v>0.36670538092303223</v>
      </c>
      <c r="R8">
        <v>4.4743852827230004</v>
      </c>
      <c r="S8">
        <v>4.5402363123096672</v>
      </c>
      <c r="T8">
        <v>0.19731330186495374</v>
      </c>
      <c r="V8">
        <v>5.8253834988793658</v>
      </c>
      <c r="W8">
        <v>4.7357872457874794</v>
      </c>
      <c r="X8">
        <v>0.32694065133326544</v>
      </c>
    </row>
    <row r="9" spans="1:24">
      <c r="B9">
        <f>'N3'!F20</f>
        <v>-116.53616429153335</v>
      </c>
      <c r="C9">
        <f>'N3'!G20</f>
        <v>-63.824915041372961</v>
      </c>
      <c r="D9">
        <v>-4.0379509672269727</v>
      </c>
      <c r="F9">
        <v>-50.435515098592887</v>
      </c>
      <c r="G9">
        <v>-75.578534033963322</v>
      </c>
      <c r="H9">
        <v>-3.0797504569793723</v>
      </c>
      <c r="J9">
        <v>-34.228053604003989</v>
      </c>
      <c r="K9">
        <v>-23.023223140228495</v>
      </c>
      <c r="L9">
        <v>2.5725316867762693</v>
      </c>
      <c r="N9">
        <v>-83.545500160934736</v>
      </c>
      <c r="O9">
        <v>-10.407960693778492</v>
      </c>
      <c r="P9">
        <v>-2.2793081410817635</v>
      </c>
      <c r="R9">
        <v>-43.462943998188038</v>
      </c>
      <c r="S9">
        <v>-40.113817651237966</v>
      </c>
      <c r="T9">
        <v>2.2823731209127054</v>
      </c>
      <c r="V9">
        <v>-137.08833041253655</v>
      </c>
      <c r="W9">
        <v>-90.273649640087584</v>
      </c>
      <c r="X9">
        <v>-4.9196690498342157</v>
      </c>
    </row>
    <row r="10" spans="1:24">
      <c r="B10">
        <f>'N3'!F21</f>
        <v>0.99952981062513158</v>
      </c>
      <c r="C10">
        <f>'N3'!G21</f>
        <v>0.97560148082552023</v>
      </c>
      <c r="D10">
        <v>0.98669790556790982</v>
      </c>
      <c r="F10">
        <v>0.98471488913354299</v>
      </c>
      <c r="G10">
        <v>0.97242296126731875</v>
      </c>
      <c r="H10">
        <v>0.98361632770181739</v>
      </c>
      <c r="J10">
        <v>0.9984720361295969</v>
      </c>
      <c r="K10">
        <v>0.99830307980709732</v>
      </c>
      <c r="L10">
        <v>0.98705376597106642</v>
      </c>
      <c r="N10">
        <v>0.99857382836480213</v>
      </c>
      <c r="O10">
        <v>0.97054493984759826</v>
      </c>
      <c r="P10">
        <v>0.99427105455067299</v>
      </c>
      <c r="R10">
        <v>0.99559498641136246</v>
      </c>
      <c r="S10">
        <v>0.98964494474746245</v>
      </c>
      <c r="T10">
        <v>0.97389653455557079</v>
      </c>
      <c r="V10">
        <v>0.58874091649105986</v>
      </c>
      <c r="W10">
        <v>0.99662768714946282</v>
      </c>
      <c r="X10">
        <v>0.97968850172955801</v>
      </c>
    </row>
    <row r="12" spans="1:24">
      <c r="A12" t="s">
        <v>9</v>
      </c>
      <c r="B12">
        <f>'N3'!F29</f>
        <v>3.2540557765172888</v>
      </c>
      <c r="C12">
        <f>'N3'!G29</f>
        <v>4.0921679817970835</v>
      </c>
      <c r="D12">
        <v>0.16710267007154772</v>
      </c>
      <c r="F12">
        <v>3.4499384396153978</v>
      </c>
      <c r="G12">
        <v>4.3556314437720483</v>
      </c>
      <c r="H12">
        <v>0.14719111027818887</v>
      </c>
      <c r="J12">
        <v>2.9852360971950334</v>
      </c>
      <c r="K12">
        <v>3.7375849499184981</v>
      </c>
      <c r="L12">
        <v>0.12044911331113639</v>
      </c>
      <c r="N12">
        <v>4.0643175546088095</v>
      </c>
      <c r="O12">
        <v>4.9247714743151398</v>
      </c>
      <c r="P12">
        <v>0.22544335196426088</v>
      </c>
      <c r="R12">
        <v>3.5709442072562481</v>
      </c>
      <c r="S12">
        <v>3.6357381328496317</v>
      </c>
      <c r="T12">
        <v>0.11020516021578249</v>
      </c>
      <c r="V12">
        <v>-13.898382230813525</v>
      </c>
      <c r="W12">
        <v>3.7283973026942601</v>
      </c>
      <c r="X12">
        <v>0.19221509626371172</v>
      </c>
    </row>
    <row r="13" spans="1:24">
      <c r="B13">
        <f>'N3'!F30</f>
        <v>-97.681094350421304</v>
      </c>
      <c r="C13">
        <f>'N3'!G30</f>
        <v>-57.868738601542859</v>
      </c>
      <c r="D13">
        <v>-1.3117455699987488</v>
      </c>
      <c r="F13">
        <v>-59.73754980606374</v>
      </c>
      <c r="G13">
        <v>-63.766150659467556</v>
      </c>
      <c r="H13">
        <v>-2.5898774015547374</v>
      </c>
      <c r="J13">
        <v>-33.452301802072824</v>
      </c>
      <c r="K13">
        <v>-11.279537533344211</v>
      </c>
      <c r="L13">
        <v>1.8336007058416932</v>
      </c>
      <c r="N13">
        <v>-82.265986348689367</v>
      </c>
      <c r="O13">
        <v>-8.0109882158619854</v>
      </c>
      <c r="P13">
        <v>-1.8529543962313646</v>
      </c>
      <c r="R13">
        <v>-45.563736509707851</v>
      </c>
      <c r="S13">
        <v>-31.148964394021775</v>
      </c>
      <c r="T13">
        <v>2.736303071308182</v>
      </c>
      <c r="V13">
        <v>484.59254717481303</v>
      </c>
      <c r="W13">
        <v>-58.573689697373922</v>
      </c>
      <c r="X13">
        <v>-3.6309880022757532</v>
      </c>
    </row>
    <row r="14" spans="1:24">
      <c r="B14">
        <f>'N3'!F31</f>
        <v>0.99877857651359314</v>
      </c>
      <c r="C14">
        <f>'N3'!G31</f>
        <v>0.96066587378428858</v>
      </c>
      <c r="D14">
        <v>0.96346772788944723</v>
      </c>
      <c r="F14">
        <v>0.99371877896475858</v>
      </c>
      <c r="G14">
        <v>0.99066722043829369</v>
      </c>
      <c r="H14">
        <v>0.98481306143248182</v>
      </c>
      <c r="J14">
        <v>0.99880040078210741</v>
      </c>
      <c r="K14">
        <v>0.99141793592869576</v>
      </c>
      <c r="L14">
        <v>0.99472750926059239</v>
      </c>
      <c r="N14">
        <v>0.99968688484606916</v>
      </c>
      <c r="O14">
        <v>0.97399756408294247</v>
      </c>
      <c r="P14">
        <v>0.99646134722412827</v>
      </c>
      <c r="R14">
        <v>0.99945333409422343</v>
      </c>
      <c r="S14">
        <v>0.98878018154183345</v>
      </c>
      <c r="T14">
        <v>0.98202317299143527</v>
      </c>
      <c r="V14">
        <v>0.57552050951642997</v>
      </c>
      <c r="W14">
        <v>0.99205879416644394</v>
      </c>
      <c r="X14">
        <v>0.97614444324398963</v>
      </c>
    </row>
    <row r="16" spans="1:24">
      <c r="A16" t="s">
        <v>10</v>
      </c>
      <c r="B16">
        <f>'N3'!F39</f>
        <v>2.5564599148629275</v>
      </c>
      <c r="C16">
        <f>'N3'!G39</f>
        <v>3.307907310740223</v>
      </c>
      <c r="D16">
        <v>8.1902246893071309E-2</v>
      </c>
      <c r="F16">
        <v>2.4392701608080225</v>
      </c>
      <c r="G16">
        <v>2.6424077329374933</v>
      </c>
      <c r="H16">
        <v>6.8093782511104872E-2</v>
      </c>
      <c r="J16">
        <v>1.638317248433016</v>
      </c>
      <c r="K16">
        <v>2.9121952505003033</v>
      </c>
      <c r="L16">
        <v>5.5336562895272466E-2</v>
      </c>
      <c r="N16">
        <v>2.3273216988887873</v>
      </c>
      <c r="O16">
        <v>5.9913657643330245</v>
      </c>
      <c r="P16">
        <v>0.10652897686912791</v>
      </c>
      <c r="R16">
        <v>2.4254570882454152</v>
      </c>
      <c r="S16">
        <v>2.6036968913090437</v>
      </c>
      <c r="T16">
        <v>5.036158321966909E-2</v>
      </c>
      <c r="V16">
        <v>6.0497109803871147</v>
      </c>
      <c r="W16">
        <v>2.7957496257735546</v>
      </c>
      <c r="X16">
        <v>9.1833553318439939E-2</v>
      </c>
    </row>
    <row r="17" spans="1:29">
      <c r="B17">
        <f>'N3'!F40</f>
        <v>-84.436674028766319</v>
      </c>
      <c r="C17">
        <f>'N3'!G40</f>
        <v>-39.264133517791933</v>
      </c>
      <c r="D17">
        <v>-0.31298180867125325</v>
      </c>
      <c r="F17">
        <v>-66.384234101177825</v>
      </c>
      <c r="G17">
        <v>-16.771278024616208</v>
      </c>
      <c r="H17">
        <v>-2.382560864229486</v>
      </c>
      <c r="J17">
        <v>6.7805395173229783</v>
      </c>
      <c r="K17">
        <v>-1.4806971690330926</v>
      </c>
      <c r="L17">
        <v>1.6894078062838247</v>
      </c>
      <c r="N17">
        <v>-55.474634448468848</v>
      </c>
      <c r="O17">
        <v>-42.220303990699293</v>
      </c>
      <c r="P17">
        <v>-1.5662144886988081</v>
      </c>
      <c r="R17">
        <v>-49.585248199750353</v>
      </c>
      <c r="S17">
        <v>-3.7342107639877185</v>
      </c>
      <c r="T17">
        <v>2.8672731399143601</v>
      </c>
      <c r="V17">
        <v>-201.47205236813159</v>
      </c>
      <c r="W17">
        <v>-24.439427568917509</v>
      </c>
      <c r="X17">
        <v>-2.5851424164617676</v>
      </c>
    </row>
    <row r="18" spans="1:29">
      <c r="B18">
        <f>'N3'!F41</f>
        <v>0.99860106142012584</v>
      </c>
      <c r="C18">
        <f>'N3'!G41</f>
        <v>0.9735599577606272</v>
      </c>
      <c r="D18">
        <v>0.97779163749110087</v>
      </c>
      <c r="F18">
        <v>0.99937688180083351</v>
      </c>
      <c r="G18">
        <v>0.99460036966491516</v>
      </c>
      <c r="H18">
        <v>0.97887224381302107</v>
      </c>
      <c r="J18">
        <v>0.60802490874533754</v>
      </c>
      <c r="K18">
        <v>0.99735092575834605</v>
      </c>
      <c r="L18">
        <v>0.9888785981207262</v>
      </c>
      <c r="N18">
        <v>0.98193930164815535</v>
      </c>
      <c r="O18">
        <v>0.94075757129619442</v>
      </c>
      <c r="P18">
        <v>0.98941523806243303</v>
      </c>
      <c r="R18">
        <v>0.99938647284719317</v>
      </c>
      <c r="S18">
        <v>0.99848263600643439</v>
      </c>
      <c r="T18">
        <v>0.99038460417072671</v>
      </c>
      <c r="V18">
        <v>0.85440198745308948</v>
      </c>
      <c r="W18">
        <v>0.99974950669062601</v>
      </c>
      <c r="X18">
        <v>0.98177240593173354</v>
      </c>
    </row>
    <row r="20" spans="1:29">
      <c r="A20" t="s">
        <v>11</v>
      </c>
      <c r="B20">
        <f>'N3'!F49</f>
        <v>1.7243019852634898</v>
      </c>
      <c r="C20">
        <f>'N3'!G49</f>
        <v>1.6183408397210277</v>
      </c>
      <c r="D20">
        <v>4.4663257421929191E-2</v>
      </c>
      <c r="F20">
        <v>1.9223430003718922</v>
      </c>
      <c r="G20">
        <v>1.6203243431129148</v>
      </c>
      <c r="H20">
        <v>3.6054182703311351E-2</v>
      </c>
      <c r="J20">
        <v>-7.0211722976380155</v>
      </c>
      <c r="K20">
        <v>1.9363292876174527</v>
      </c>
      <c r="L20">
        <v>3.1777541070896517E-2</v>
      </c>
      <c r="N20">
        <v>1.523584397668565</v>
      </c>
      <c r="O20">
        <v>2.4839050485481704</v>
      </c>
      <c r="P20">
        <v>6.0248367088286563E-2</v>
      </c>
      <c r="R20">
        <v>1.8887505725893561</v>
      </c>
      <c r="S20">
        <v>1.5339798257250148</v>
      </c>
      <c r="T20">
        <v>3.2784554710926228E-2</v>
      </c>
      <c r="V20">
        <v>-2.9015318155175431</v>
      </c>
      <c r="W20">
        <v>2.0334557127540949</v>
      </c>
      <c r="X20">
        <v>4.9812951268736548E-2</v>
      </c>
    </row>
    <row r="21" spans="1:29">
      <c r="B21">
        <f>'N3'!F50</f>
        <v>-61.548159812431592</v>
      </c>
      <c r="C21">
        <f>'N3'!G50</f>
        <v>-2.8155106741098166</v>
      </c>
      <c r="D21">
        <v>0.16590301716991718</v>
      </c>
      <c r="F21">
        <v>-68.669405390197156</v>
      </c>
      <c r="G21">
        <v>5.6877194251731993</v>
      </c>
      <c r="H21">
        <v>-1.9472691350534177</v>
      </c>
      <c r="J21">
        <v>242.74306723070777</v>
      </c>
      <c r="K21">
        <v>5.6870935225798576</v>
      </c>
      <c r="L21">
        <v>1.3121060036539198</v>
      </c>
      <c r="N21">
        <v>-32.374670997417709</v>
      </c>
      <c r="O21">
        <v>-17.185103463299541</v>
      </c>
      <c r="P21">
        <v>-1.7619350328375418</v>
      </c>
      <c r="R21">
        <v>-48.65891026483429</v>
      </c>
      <c r="S21">
        <v>0.37506765993752822</v>
      </c>
      <c r="T21">
        <v>1.188984886396991</v>
      </c>
      <c r="V21">
        <v>217.09053314776807</v>
      </c>
      <c r="W21">
        <v>-1.4642238018544447</v>
      </c>
      <c r="X21">
        <v>-1.8836197112828472</v>
      </c>
    </row>
    <row r="22" spans="1:29">
      <c r="B22">
        <f>'N3'!F51</f>
        <v>0.99983154413493325</v>
      </c>
      <c r="C22">
        <f>'N3'!G51</f>
        <v>0.99852648550524636</v>
      </c>
      <c r="D22">
        <v>0.98263293009443264</v>
      </c>
      <c r="F22">
        <v>0.99939362584981484</v>
      </c>
      <c r="G22">
        <v>0.99078462202731254</v>
      </c>
      <c r="H22">
        <v>0.97049658401822103</v>
      </c>
      <c r="J22">
        <v>0.41063755534998742</v>
      </c>
      <c r="K22">
        <v>0.9939254850686301</v>
      </c>
      <c r="L22">
        <v>0.9737034945513301</v>
      </c>
      <c r="N22">
        <v>0.96597168993982629</v>
      </c>
      <c r="O22">
        <v>0.78496313734757817</v>
      </c>
      <c r="P22">
        <v>0.99350562537081821</v>
      </c>
      <c r="R22">
        <v>0.99641189323454649</v>
      </c>
      <c r="S22">
        <v>0.99949039767721415</v>
      </c>
      <c r="T22">
        <v>0.98374502893276916</v>
      </c>
      <c r="V22">
        <v>0.10492220848361146</v>
      </c>
      <c r="W22">
        <v>0.99391548226139304</v>
      </c>
      <c r="X22">
        <v>0.97961352200265561</v>
      </c>
    </row>
    <row r="26" spans="1:29">
      <c r="Y26" t="s">
        <v>5</v>
      </c>
      <c r="AB26" t="s">
        <v>6</v>
      </c>
    </row>
    <row r="27" spans="1:29">
      <c r="B27" t="s">
        <v>19</v>
      </c>
      <c r="C27" t="s">
        <v>20</v>
      </c>
      <c r="F27" t="s">
        <v>19</v>
      </c>
      <c r="G27" t="s">
        <v>20</v>
      </c>
      <c r="J27" t="s">
        <v>19</v>
      </c>
      <c r="K27" t="s">
        <v>20</v>
      </c>
      <c r="N27" t="s">
        <v>19</v>
      </c>
      <c r="O27" t="s">
        <v>20</v>
      </c>
      <c r="R27" t="s">
        <v>19</v>
      </c>
      <c r="S27" t="s">
        <v>20</v>
      </c>
      <c r="V27" t="s">
        <v>19</v>
      </c>
      <c r="W27" t="s">
        <v>20</v>
      </c>
      <c r="Y27" t="s">
        <v>21</v>
      </c>
      <c r="Z27" t="s">
        <v>22</v>
      </c>
      <c r="AB27" t="s">
        <v>21</v>
      </c>
      <c r="AC27" t="s">
        <v>22</v>
      </c>
    </row>
    <row r="28" spans="1:29">
      <c r="A28" t="s">
        <v>7</v>
      </c>
      <c r="B28">
        <f>D4/B4</f>
        <v>8.8885419418705328E-2</v>
      </c>
      <c r="C28">
        <f>D4/C4</f>
        <v>7.5715420284631435E-2</v>
      </c>
      <c r="F28">
        <f>H4/F4</f>
        <v>7.7592307632082386E-2</v>
      </c>
      <c r="G28">
        <f>H4/G4</f>
        <v>8.5221991285974852E-2</v>
      </c>
      <c r="J28">
        <f t="shared" ref="J28" si="0">L4/J4</f>
        <v>7.265554794644738E-2</v>
      </c>
      <c r="K28">
        <f t="shared" ref="K28" si="1">L4/K4</f>
        <v>6.291685644237785E-2</v>
      </c>
      <c r="N28">
        <f t="shared" ref="N28" si="2">P4/N4</f>
        <v>9.8028380794399905E-2</v>
      </c>
      <c r="O28">
        <f t="shared" ref="O28" si="3">P4/O4</f>
        <v>0.10218054137987855</v>
      </c>
      <c r="R28">
        <f t="shared" ref="R28" si="4">T4/R4</f>
        <v>7.5697075585936441E-2</v>
      </c>
      <c r="S28">
        <f t="shared" ref="S28" si="5">T4/S4</f>
        <v>6.6489889393261975E-2</v>
      </c>
      <c r="V28">
        <f t="shared" ref="V28" si="6">X4/V4</f>
        <v>9.6727726288661969E-2</v>
      </c>
      <c r="W28">
        <f t="shared" ref="W28" si="7">X4/W4</f>
        <v>9.78152205498935E-2</v>
      </c>
      <c r="Y28">
        <f>AVERAGE(B28,F28,J28,N28,R28)</f>
        <v>8.2571746275514293E-2</v>
      </c>
      <c r="Z28">
        <f>STDEV(B28,F28,J28,N28,R28)</f>
        <v>1.0596661205359563E-2</v>
      </c>
      <c r="AB28">
        <f>AVERAGE(W28,S28,O28,K28,G28,C28)</f>
        <v>8.1723319889336357E-2</v>
      </c>
      <c r="AC28">
        <f>STDEV(W28,S28,O28,K28,G28,C28)</f>
        <v>1.6195821740465785E-2</v>
      </c>
    </row>
    <row r="29" spans="1:29">
      <c r="A29" t="s">
        <v>8</v>
      </c>
      <c r="B29">
        <f>D8/B8</f>
        <v>7.3784873007327514E-2</v>
      </c>
      <c r="C29">
        <f>D8/C8</f>
        <v>6.6481776148870686E-2</v>
      </c>
      <c r="F29">
        <f>H8/F8</f>
        <v>6.4530528882812938E-2</v>
      </c>
      <c r="G29">
        <f>H8/G8</f>
        <v>4.6871463703040475E-2</v>
      </c>
      <c r="J29">
        <f t="shared" ref="J29" si="8">L8/J8</f>
        <v>4.8231380197969423E-2</v>
      </c>
      <c r="K29">
        <f t="shared" ref="K29" si="9">L8/K8</f>
        <v>4.1406957007448494E-2</v>
      </c>
      <c r="N29">
        <f t="shared" ref="N29" si="10">P8/N8</f>
        <v>6.8827718296433485E-2</v>
      </c>
      <c r="O29">
        <f t="shared" ref="O29" si="11">P8/O8</f>
        <v>6.7239594170057398E-2</v>
      </c>
      <c r="R29">
        <f t="shared" ref="R29" si="12">T8/R8</f>
        <v>4.409841562523506E-2</v>
      </c>
      <c r="S29">
        <f t="shared" ref="S29" si="13">T8/S8</f>
        <v>4.3458817623653237E-2</v>
      </c>
      <c r="V29">
        <f t="shared" ref="V29" si="14">X8/V8</f>
        <v>5.612345545939753E-2</v>
      </c>
      <c r="W29">
        <f t="shared" ref="W29" si="15">X8/W8</f>
        <v>6.9036178013292676E-2</v>
      </c>
      <c r="Y29">
        <f t="shared" ref="Y29:Y30" si="16">AVERAGE(B29,F29,J29,N29,R29)</f>
        <v>5.989458320195569E-2</v>
      </c>
      <c r="Z29">
        <f t="shared" ref="Z29:Z32" si="17">STDEV(B29,F29,J29,N29,R29)</f>
        <v>1.3036317158934269E-2</v>
      </c>
      <c r="AB29">
        <f t="shared" ref="AB29:AB32" si="18">AVERAGE(W29,S29,O29,K29,G29,C29)</f>
        <v>5.5749131111060495E-2</v>
      </c>
      <c r="AC29">
        <f t="shared" ref="AC29:AC32" si="19">STDEV(W29,S29,O29,K29,G29,C29)</f>
        <v>1.3109757956914447E-2</v>
      </c>
    </row>
    <row r="30" spans="1:29">
      <c r="A30" t="s">
        <v>9</v>
      </c>
      <c r="B30">
        <f>D12/B12</f>
        <v>5.1352122258455056E-2</v>
      </c>
      <c r="C30">
        <f>D12/C12</f>
        <v>4.0834753317766849E-2</v>
      </c>
      <c r="F30">
        <f>H12/F12</f>
        <v>4.2664851229808572E-2</v>
      </c>
      <c r="G30">
        <f>H12/G12</f>
        <v>3.379328856867627E-2</v>
      </c>
      <c r="J30">
        <f t="shared" ref="J30" si="20">L12/J12</f>
        <v>4.0348270417978643E-2</v>
      </c>
      <c r="K30">
        <f t="shared" ref="K30" si="21">L12/K12</f>
        <v>3.2226455030477073E-2</v>
      </c>
      <c r="N30">
        <f t="shared" ref="N30" si="22">P12/N12</f>
        <v>5.5468931483617749E-2</v>
      </c>
      <c r="O30">
        <f t="shared" ref="O30" si="23">P12/O12</f>
        <v>4.5777424016535104E-2</v>
      </c>
      <c r="R30">
        <f t="shared" ref="R30" si="24">T12/R12</f>
        <v>3.0861630375474038E-2</v>
      </c>
      <c r="S30">
        <f t="shared" ref="S30" si="25">T12/S12</f>
        <v>3.0311633068415049E-2</v>
      </c>
      <c r="V30">
        <f>X12/V12</f>
        <v>-1.3830033817717262E-2</v>
      </c>
      <c r="W30">
        <f t="shared" ref="W30" si="26">X12/W12</f>
        <v>5.1554349136775444E-2</v>
      </c>
      <c r="Y30">
        <f t="shared" si="16"/>
        <v>4.4139161153066812E-2</v>
      </c>
      <c r="Z30">
        <f t="shared" si="17"/>
        <v>9.6595518725766053E-3</v>
      </c>
      <c r="AB30">
        <f t="shared" si="18"/>
        <v>3.9082983856440968E-2</v>
      </c>
      <c r="AC30">
        <f t="shared" si="19"/>
        <v>8.4302863021788899E-3</v>
      </c>
    </row>
    <row r="31" spans="1:29">
      <c r="A31" t="s">
        <v>10</v>
      </c>
      <c r="B31">
        <f>D16/B16</f>
        <v>3.2037367930904073E-2</v>
      </c>
      <c r="C31">
        <f>D16/C16</f>
        <v>2.4759535016942096E-2</v>
      </c>
      <c r="F31">
        <f>H16/F16</f>
        <v>2.7915637884304054E-2</v>
      </c>
      <c r="G31">
        <f>H16/G16</f>
        <v>2.5769597046783863E-2</v>
      </c>
      <c r="J31">
        <f t="shared" ref="J31" si="27">L16/J16</f>
        <v>3.3776463592872286E-2</v>
      </c>
      <c r="K31">
        <f t="shared" ref="K31" si="28">L16/K16</f>
        <v>1.900166648708251E-2</v>
      </c>
      <c r="N31">
        <f t="shared" ref="N31" si="29">P16/N16</f>
        <v>4.5773206566153565E-2</v>
      </c>
      <c r="O31">
        <f t="shared" ref="O31" si="30">P16/O16</f>
        <v>1.7780416195469415E-2</v>
      </c>
      <c r="R31">
        <f t="shared" ref="R31" si="31">T16/R16</f>
        <v>2.0763749424278971E-2</v>
      </c>
      <c r="S31">
        <f t="shared" ref="S31" si="32">T16/S16</f>
        <v>1.9342337192847791E-2</v>
      </c>
      <c r="V31">
        <f t="shared" ref="V31" si="33">X16/V16</f>
        <v>1.517982489017411E-2</v>
      </c>
      <c r="W31">
        <f t="shared" ref="W31" si="34">X16/W16</f>
        <v>3.2847559907311287E-2</v>
      </c>
      <c r="Y31">
        <f>AVERAGE(B31,F31,N31,R31)</f>
        <v>3.1622490451410162E-2</v>
      </c>
      <c r="Z31">
        <f t="shared" si="17"/>
        <v>9.162144710259227E-3</v>
      </c>
      <c r="AB31">
        <f t="shared" si="18"/>
        <v>2.3250185307739493E-2</v>
      </c>
      <c r="AC31">
        <f t="shared" si="19"/>
        <v>5.7266872528555944E-3</v>
      </c>
    </row>
    <row r="32" spans="1:29">
      <c r="A32" t="s">
        <v>11</v>
      </c>
      <c r="B32">
        <f>D20/B20</f>
        <v>2.5902224670410166E-2</v>
      </c>
      <c r="C32">
        <f>D20/C20</f>
        <v>2.7598177297205401E-2</v>
      </c>
      <c r="F32">
        <f>H20/F20</f>
        <v>1.8755332787299867E-2</v>
      </c>
      <c r="G32">
        <f>H20/G20</f>
        <v>2.2251213379936772E-2</v>
      </c>
      <c r="J32">
        <f t="shared" ref="J32" si="35">L20/J20</f>
        <v>-4.525959444349025E-3</v>
      </c>
      <c r="K32">
        <f t="shared" ref="K32" si="36">L20/K20</f>
        <v>1.6411227818589183E-2</v>
      </c>
      <c r="N32">
        <f t="shared" ref="N32" si="37">P20/N20</f>
        <v>3.9543833069228353E-2</v>
      </c>
      <c r="O32">
        <f t="shared" ref="O32" si="38">P20/O20</f>
        <v>2.4255503294500498E-2</v>
      </c>
      <c r="R32">
        <f t="shared" ref="R32" si="39">T20/R20</f>
        <v>1.7357800011666286E-2</v>
      </c>
      <c r="S32">
        <f t="shared" ref="S32" si="40">T20/S20</f>
        <v>2.1372220260739774E-2</v>
      </c>
      <c r="V32">
        <f>X20/V20</f>
        <v>-1.7167811499544584E-2</v>
      </c>
      <c r="W32">
        <f t="shared" ref="W32" si="41">X20/W20</f>
        <v>2.4496698382120315E-2</v>
      </c>
      <c r="Y32">
        <f>AVERAGE(B32,F32,N32,R32)</f>
        <v>2.5389797634651171E-2</v>
      </c>
      <c r="Z32">
        <f t="shared" si="17"/>
        <v>1.6008516697873808E-2</v>
      </c>
      <c r="AB32">
        <f t="shared" si="18"/>
        <v>2.2730840072181995E-2</v>
      </c>
      <c r="AC32">
        <f t="shared" si="19"/>
        <v>3.7721933610589268E-3</v>
      </c>
    </row>
    <row r="36" spans="6:22">
      <c r="F36" t="s">
        <v>23</v>
      </c>
      <c r="J36" t="s">
        <v>19</v>
      </c>
    </row>
    <row r="37" spans="6:22">
      <c r="G37" t="s">
        <v>9</v>
      </c>
      <c r="H37" t="s">
        <v>10</v>
      </c>
    </row>
    <row r="38" spans="6:22">
      <c r="F38" t="s">
        <v>24</v>
      </c>
      <c r="G38">
        <v>0.15328746179002534</v>
      </c>
      <c r="H38">
        <v>5.9024543762789046E-2</v>
      </c>
      <c r="K38" t="s">
        <v>30</v>
      </c>
      <c r="L38" t="s">
        <v>7</v>
      </c>
      <c r="M38" t="s">
        <v>8</v>
      </c>
      <c r="N38" t="s">
        <v>9</v>
      </c>
      <c r="O38" t="s">
        <v>10</v>
      </c>
    </row>
    <row r="39" spans="6:22">
      <c r="F39" t="s">
        <v>25</v>
      </c>
      <c r="G39">
        <v>0.14665644639929351</v>
      </c>
      <c r="H39">
        <v>6.1322703204978131E-2</v>
      </c>
      <c r="J39" t="s">
        <v>12</v>
      </c>
      <c r="L39">
        <v>8.8885419418705328E-2</v>
      </c>
      <c r="M39">
        <v>7.3784873007327514E-2</v>
      </c>
      <c r="N39">
        <v>5.1352122258455056E-2</v>
      </c>
      <c r="O39">
        <v>3.2037367930904073E-2</v>
      </c>
    </row>
    <row r="40" spans="6:22">
      <c r="F40" t="s">
        <v>26</v>
      </c>
      <c r="G40">
        <v>0.14388096486931726</v>
      </c>
      <c r="H40">
        <v>6.7958695144120965E-2</v>
      </c>
      <c r="J40" t="s">
        <v>14</v>
      </c>
      <c r="L40">
        <v>7.7592307632082386E-2</v>
      </c>
      <c r="M40">
        <v>6.4530528882812938E-2</v>
      </c>
      <c r="N40">
        <v>4.2664851229808572E-2</v>
      </c>
      <c r="O40">
        <v>2.7915637884304054E-2</v>
      </c>
    </row>
    <row r="41" spans="6:22">
      <c r="F41" t="s">
        <v>27</v>
      </c>
      <c r="G41">
        <v>0.14491632068777552</v>
      </c>
      <c r="H41">
        <v>5.4942679549060569E-2</v>
      </c>
      <c r="J41" t="s">
        <v>17</v>
      </c>
      <c r="L41">
        <v>7.265554794644738E-2</v>
      </c>
      <c r="M41">
        <v>4.8231380197969423E-2</v>
      </c>
      <c r="N41">
        <v>4.0348270417978643E-2</v>
      </c>
      <c r="O41">
        <v>3.3776463592872286E-2</v>
      </c>
    </row>
    <row r="42" spans="6:22">
      <c r="J42" t="s">
        <v>18</v>
      </c>
      <c r="L42">
        <v>9.8028380794399905E-2</v>
      </c>
      <c r="M42">
        <v>6.8827718296433485E-2</v>
      </c>
      <c r="N42">
        <v>5.5468931483617749E-2</v>
      </c>
      <c r="O42">
        <v>4.5773206566153565E-2</v>
      </c>
    </row>
    <row r="43" spans="6:22">
      <c r="J43" t="s">
        <v>16</v>
      </c>
      <c r="L43">
        <v>7.5697075585936441E-2</v>
      </c>
      <c r="M43">
        <v>4.409841562523506E-2</v>
      </c>
      <c r="N43">
        <v>3.0861630375474038E-2</v>
      </c>
      <c r="O43">
        <v>2.0763749424278971E-2</v>
      </c>
    </row>
    <row r="44" spans="6:22">
      <c r="J44" t="s">
        <v>15</v>
      </c>
      <c r="L44">
        <v>9.6727726288661969E-2</v>
      </c>
      <c r="M44">
        <v>5.612345545939753E-2</v>
      </c>
      <c r="O44">
        <v>1.517982489017411E-2</v>
      </c>
    </row>
    <row r="45" spans="6:22">
      <c r="J45" t="s">
        <v>34</v>
      </c>
      <c r="N45">
        <v>4.8127416495779486E-2</v>
      </c>
      <c r="O45">
        <v>2.5809469391429519E-2</v>
      </c>
      <c r="T45" t="s">
        <v>7</v>
      </c>
      <c r="U45" t="s">
        <v>9</v>
      </c>
      <c r="V45" t="s">
        <v>10</v>
      </c>
    </row>
    <row r="46" spans="6:22">
      <c r="J46" t="s">
        <v>29</v>
      </c>
      <c r="N46">
        <v>4.8920807639562504E-2</v>
      </c>
      <c r="O46">
        <v>3.3488914219081532E-2</v>
      </c>
      <c r="S46" t="s">
        <v>21</v>
      </c>
      <c r="T46">
        <v>8.5426709245334062E-2</v>
      </c>
      <c r="U46">
        <v>4.6505987959706264E-2</v>
      </c>
      <c r="V46">
        <v>2.926915010737699E-2</v>
      </c>
    </row>
    <row r="47" spans="6:22">
      <c r="J47" t="s">
        <v>35</v>
      </c>
      <c r="N47">
        <v>4.743731760047399E-2</v>
      </c>
      <c r="O47">
        <v>3.3429039659794886E-2</v>
      </c>
      <c r="S47" t="s">
        <v>22</v>
      </c>
      <c r="T47">
        <v>8.6644742052154385E-3</v>
      </c>
      <c r="U47">
        <v>3.6491814956752491E-3</v>
      </c>
      <c r="V47">
        <v>3.1798794692972534E-3</v>
      </c>
    </row>
    <row r="48" spans="6:22">
      <c r="J48" t="s">
        <v>36</v>
      </c>
      <c r="N48">
        <v>4.7077858270708033E-2</v>
      </c>
      <c r="O48">
        <v>2.7173154439138578E-2</v>
      </c>
      <c r="S48" t="s">
        <v>47</v>
      </c>
      <c r="T48">
        <v>10</v>
      </c>
      <c r="U48">
        <v>11</v>
      </c>
      <c r="V48">
        <v>12</v>
      </c>
    </row>
    <row r="49" spans="10:17">
      <c r="J49" t="s">
        <v>37</v>
      </c>
      <c r="K49">
        <v>3.3459642694671436E-2</v>
      </c>
      <c r="L49">
        <v>7.9051613336957538E-2</v>
      </c>
      <c r="N49">
        <v>5.1881794781983223E-2</v>
      </c>
      <c r="O49">
        <v>2.7530126499818387E-2</v>
      </c>
    </row>
    <row r="50" spans="10:17">
      <c r="J50" t="s">
        <v>38</v>
      </c>
      <c r="K50">
        <v>3.6617479698046393E-2</v>
      </c>
      <c r="L50">
        <v>9.7793966325388698E-2</v>
      </c>
      <c r="N50">
        <v>6.5610054255925643E-2</v>
      </c>
      <c r="O50">
        <v>2.7945022637397138E-2</v>
      </c>
    </row>
    <row r="51" spans="10:17">
      <c r="J51" t="s">
        <v>40</v>
      </c>
      <c r="K51">
        <v>1.9811810723285087E-2</v>
      </c>
      <c r="L51">
        <v>8.5866065636177782E-2</v>
      </c>
      <c r="N51">
        <v>5.6617351221700696E-2</v>
      </c>
      <c r="O51">
        <v>2.5143797039065614E-2</v>
      </c>
    </row>
    <row r="52" spans="10:17">
      <c r="J52" t="s">
        <v>39</v>
      </c>
      <c r="K52">
        <v>5.4346259817899943E-2</v>
      </c>
      <c r="L52">
        <v>9.57487370962853E-2</v>
      </c>
      <c r="N52">
        <v>4.4133849871082653E-2</v>
      </c>
      <c r="O52">
        <v>3.8895948028803896E-2</v>
      </c>
    </row>
    <row r="53" spans="10:17">
      <c r="J53" t="s">
        <v>32</v>
      </c>
      <c r="L53">
        <v>5.227826341475688E-2</v>
      </c>
      <c r="M53">
        <v>4.1330743221307052E-2</v>
      </c>
      <c r="N53">
        <v>3.1042317005106877E-2</v>
      </c>
      <c r="O53">
        <v>1.820413469273633E-2</v>
      </c>
    </row>
    <row r="54" spans="10:17">
      <c r="J54" t="s">
        <v>28</v>
      </c>
      <c r="K54">
        <v>5.184778764126962E-2</v>
      </c>
      <c r="L54">
        <v>8.9169523650162993E-2</v>
      </c>
      <c r="N54">
        <v>4.6692264001855471E-2</v>
      </c>
      <c r="O54">
        <v>3.0352451709439517E-2</v>
      </c>
    </row>
    <row r="55" spans="10:17">
      <c r="J55" t="s">
        <v>31</v>
      </c>
      <c r="K55">
        <v>1.4789605112736935E-2</v>
      </c>
      <c r="L55">
        <v>7.018262617837831E-2</v>
      </c>
      <c r="N55">
        <v>4.2929314989081278E-2</v>
      </c>
      <c r="O55">
        <v>2.6628356285278324E-2</v>
      </c>
    </row>
    <row r="56" spans="10:17">
      <c r="J56" t="s">
        <v>33</v>
      </c>
      <c r="K56">
        <v>3.0779975784901083E-2</v>
      </c>
      <c r="L56">
        <v>9.2873075861923449E-2</v>
      </c>
      <c r="N56">
        <v>3.3627895595979243E-2</v>
      </c>
      <c r="O56">
        <v>2.0671212408711979E-2</v>
      </c>
    </row>
    <row r="57" spans="10:17">
      <c r="J57" t="s">
        <v>41</v>
      </c>
      <c r="K57">
        <f>AVERAGE(K39:K56)</f>
        <v>3.4521794496115789E-2</v>
      </c>
      <c r="L57">
        <f t="shared" ref="L57:O57" si="42">AVERAGE(L39:L56)</f>
        <v>8.3753594940447443E-2</v>
      </c>
      <c r="M57">
        <f t="shared" si="42"/>
        <v>5.6703873527211852E-2</v>
      </c>
      <c r="N57">
        <f t="shared" si="42"/>
        <v>4.6164355734974891E-2</v>
      </c>
      <c r="O57">
        <f t="shared" si="42"/>
        <v>2.8373215405521266E-2</v>
      </c>
    </row>
    <row r="58" spans="10:17">
      <c r="J58" t="s">
        <v>42</v>
      </c>
      <c r="K58">
        <f>STDEV(K39:K56)</f>
        <v>1.4823762761197031E-2</v>
      </c>
      <c r="L58">
        <f t="shared" ref="L58:O58" si="43">STDEV(L39:L56)</f>
        <v>1.3241602162079489E-2</v>
      </c>
      <c r="M58">
        <f t="shared" si="43"/>
        <v>1.2697476271235939E-2</v>
      </c>
      <c r="N58">
        <f t="shared" si="43"/>
        <v>9.1119318111560384E-3</v>
      </c>
      <c r="O58">
        <f t="shared" si="43"/>
        <v>7.3925579767724651E-3</v>
      </c>
    </row>
    <row r="60" spans="10:17">
      <c r="J60" t="s">
        <v>48</v>
      </c>
      <c r="K60">
        <f t="shared" ref="K60:M60" si="44">K57-K58</f>
        <v>1.9698031734918756E-2</v>
      </c>
      <c r="L60">
        <f t="shared" si="44"/>
        <v>7.0511992778367949E-2</v>
      </c>
      <c r="M60">
        <f t="shared" si="44"/>
        <v>4.400639725597591E-2</v>
      </c>
      <c r="N60">
        <f>N57-N58</f>
        <v>3.7052423923818856E-2</v>
      </c>
      <c r="O60">
        <f>O57-O58</f>
        <v>2.09806574287488E-2</v>
      </c>
    </row>
    <row r="61" spans="10:17">
      <c r="J61" t="s">
        <v>49</v>
      </c>
      <c r="K61">
        <f t="shared" ref="K61:M61" si="45">K57+K58</f>
        <v>4.9345557257312822E-2</v>
      </c>
      <c r="L61">
        <f t="shared" si="45"/>
        <v>9.6995197102526937E-2</v>
      </c>
      <c r="M61">
        <f t="shared" si="45"/>
        <v>6.9401349798447795E-2</v>
      </c>
      <c r="N61">
        <f>N57+N58</f>
        <v>5.5276287546130926E-2</v>
      </c>
      <c r="O61">
        <f>O57+O58</f>
        <v>3.5765773382293732E-2</v>
      </c>
    </row>
    <row r="62" spans="10:17">
      <c r="J62" t="s">
        <v>50</v>
      </c>
      <c r="K62">
        <f>AVERAGE(K49:K51,K56)</f>
        <v>3.0167227225225995E-2</v>
      </c>
      <c r="L62">
        <f>AVERAGE(L39:L41,L43:L44,L49,L51:L52,L54,L56)</f>
        <v>8.5426709245334062E-2</v>
      </c>
      <c r="N62">
        <f>AVERAGE(N39:N41,N45:N49,N52,N54:N55)</f>
        <v>4.6505987959706264E-2</v>
      </c>
      <c r="O62">
        <f>AVERAGE(O39:O41,O45:O51,O54:O55)</f>
        <v>2.926915010737699E-2</v>
      </c>
    </row>
    <row r="63" spans="10:17">
      <c r="J63" t="s">
        <v>51</v>
      </c>
      <c r="K63">
        <f>STDEV(K49:K51,K56)</f>
        <v>7.3042423360816962E-3</v>
      </c>
      <c r="L63">
        <f>STDEV(L39:L41,L43:L44,L49,L51:L52,L54,L56)</f>
        <v>8.6644742052154385E-3</v>
      </c>
      <c r="N63">
        <f>STDEV(N39:N41,N45:N49,N52,N54:N55)</f>
        <v>3.6491814956752491E-3</v>
      </c>
      <c r="O63">
        <f>STDEV(O39:O41,O45:O51,O54:O55)</f>
        <v>3.1798794692972534E-3</v>
      </c>
      <c r="Q63">
        <f>N63/N62</f>
        <v>7.8466916966412462E-2</v>
      </c>
    </row>
    <row r="64" spans="10:17">
      <c r="K64" t="s">
        <v>46</v>
      </c>
      <c r="L64" t="s">
        <v>45</v>
      </c>
      <c r="N64" t="s">
        <v>43</v>
      </c>
      <c r="O64" t="s">
        <v>44</v>
      </c>
    </row>
    <row r="66" spans="10:15">
      <c r="J66" t="s">
        <v>48</v>
      </c>
      <c r="K66">
        <f t="shared" ref="K66:L66" si="46">K62-K63</f>
        <v>2.2862984889144299E-2</v>
      </c>
      <c r="L66">
        <f t="shared" si="46"/>
        <v>7.6762235040118629E-2</v>
      </c>
      <c r="N66">
        <f>N62-N63</f>
        <v>4.2856806464031012E-2</v>
      </c>
      <c r="O66">
        <f>O62-O63</f>
        <v>2.6089270638079736E-2</v>
      </c>
    </row>
    <row r="67" spans="10:15">
      <c r="J67" t="s">
        <v>49</v>
      </c>
      <c r="K67">
        <f t="shared" ref="K67:L67" si="47">K62+K63</f>
        <v>3.7471469561307688E-2</v>
      </c>
      <c r="L67">
        <f t="shared" si="47"/>
        <v>9.4091183450549495E-2</v>
      </c>
      <c r="N67">
        <f>N62+N63</f>
        <v>5.0155169455381517E-2</v>
      </c>
      <c r="O67">
        <f>O62+O63</f>
        <v>3.244902957667424E-2</v>
      </c>
    </row>
    <row r="68" spans="10:15">
      <c r="J68" t="s">
        <v>50</v>
      </c>
      <c r="K68">
        <f>AVERAGE(K49:K50,K56)</f>
        <v>3.3619032725872966E-2</v>
      </c>
      <c r="L68">
        <f>AVERAGE(L39:L40,L43,L49,L51,L54,L56)</f>
        <v>8.4162154445992288E-2</v>
      </c>
      <c r="N68">
        <f>AVERAGE(N45:N48,N52,N54:N55)</f>
        <v>4.6474118409791917E-2</v>
      </c>
      <c r="O68">
        <f>AVERAGE(O39:O40,O48:O50,O55)</f>
        <v>2.8204944279473426E-2</v>
      </c>
    </row>
    <row r="69" spans="10:15">
      <c r="J69" t="s">
        <v>51</v>
      </c>
      <c r="K69">
        <f>STDEV(K49:K50,K56)</f>
        <v>2.9220141804124637E-3</v>
      </c>
      <c r="L69">
        <f>STDEV(L39:L40,L43,L49,L51,L54,L56)</f>
        <v>6.6721376047491109E-3</v>
      </c>
      <c r="N69">
        <f>STDEV(N45:N48,N52,N54:N55)</f>
        <v>2.1641785536659613E-3</v>
      </c>
      <c r="O69">
        <f>STDEV((O39:O40,O48:O50,O55))</f>
        <v>1.9413566137187392E-3</v>
      </c>
    </row>
    <row r="70" spans="10:15">
      <c r="J70" t="s">
        <v>53</v>
      </c>
      <c r="L70">
        <f>L69/L68</f>
        <v>7.9277172128841944E-2</v>
      </c>
      <c r="N70">
        <f>N69/N68</f>
        <v>4.6567393373296934E-2</v>
      </c>
      <c r="O70">
        <f>O69/O68</f>
        <v>6.8830365147418165E-2</v>
      </c>
    </row>
    <row r="71" spans="10:15">
      <c r="L71" t="s">
        <v>52</v>
      </c>
      <c r="N71" t="s">
        <v>52</v>
      </c>
      <c r="O71" t="s">
        <v>54</v>
      </c>
    </row>
    <row r="72" spans="10:15">
      <c r="N7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N3</vt:lpstr>
      <vt:lpstr>N6</vt:lpstr>
      <vt:lpstr>N7</vt:lpstr>
      <vt:lpstr>N10</vt:lpstr>
      <vt:lpstr>N12</vt:lpstr>
      <vt:lpstr>N18</vt:lpstr>
      <vt:lpstr>W83</vt:lpstr>
      <vt:lpstr>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 Chieh</dc:creator>
  <cp:lastModifiedBy>In Chieh</cp:lastModifiedBy>
  <dcterms:created xsi:type="dcterms:W3CDTF">2009-07-08T06:47:02Z</dcterms:created>
  <dcterms:modified xsi:type="dcterms:W3CDTF">2009-08-21T17:29:26Z</dcterms:modified>
</cp:coreProperties>
</file>